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heatherkey/Desktop/_content_project-pipeline-template/"/>
    </mc:Choice>
  </mc:AlternateContent>
  <xr:revisionPtr revIDLastSave="0" documentId="13_ncr:1_{BCFDC6F8-69FE-154E-A7B1-86634DD551ED}" xr6:coauthVersionLast="47" xr6:coauthVersionMax="47" xr10:uidLastSave="{00000000-0000-0000-0000-000000000000}"/>
  <bookViews>
    <workbookView xWindow="43160" yWindow="520" windowWidth="32760" windowHeight="19920" tabRatio="500" xr2:uid="{00000000-000D-0000-FFFF-FFFF00000000}"/>
  </bookViews>
  <sheets>
    <sheet name="Acompanhamento do pipeline de p" sheetId="1" r:id="rId1"/>
    <sheet name="EM BRANCO – Acompanhamento do p" sheetId="9" r:id="rId2"/>
    <sheet name="– Aviso de isenção de responsab"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0">'Acompanhamento do pipeline de p'!$B$2:$O$30</definedName>
    <definedName name="_xlnm.Print_Area" localSheetId="1">'EM BRANCO – Acompanhamento do p'!$B$2:$O$30</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9" i="1" l="1"/>
  <c r="J3" i="1"/>
  <c r="E29" i="9"/>
  <c r="M26" i="9"/>
  <c r="M25" i="9"/>
  <c r="M24" i="9"/>
  <c r="I29" i="9"/>
  <c r="I28" i="9"/>
  <c r="I27" i="9"/>
  <c r="I27" i="1"/>
  <c r="I28" i="1"/>
  <c r="E28" i="9"/>
  <c r="E27" i="9"/>
  <c r="I26" i="9"/>
  <c r="E26" i="9"/>
  <c r="I25" i="9"/>
  <c r="E25" i="9"/>
  <c r="I24" i="9"/>
  <c r="E24" i="9"/>
  <c r="K20" i="9"/>
  <c r="K19" i="9"/>
  <c r="K18" i="9"/>
  <c r="K17" i="9"/>
  <c r="K16" i="9"/>
  <c r="K15" i="9"/>
  <c r="K14" i="9"/>
  <c r="K13" i="9"/>
  <c r="K12" i="9"/>
  <c r="K11" i="9"/>
  <c r="K10" i="9"/>
  <c r="K3" i="9"/>
  <c r="K10" i="1"/>
  <c r="K11" i="1"/>
  <c r="K12" i="1"/>
  <c r="K13" i="1"/>
  <c r="K14" i="1"/>
  <c r="K15" i="1"/>
  <c r="K16" i="1"/>
  <c r="K17" i="1"/>
  <c r="K18" i="1"/>
  <c r="K19" i="1"/>
  <c r="K20" i="1"/>
  <c r="K3" i="1"/>
  <c r="M24" i="1"/>
  <c r="E29" i="1"/>
  <c r="H3" i="1"/>
  <c r="E28" i="1"/>
  <c r="E27" i="1"/>
  <c r="E26" i="1"/>
  <c r="E24" i="1"/>
  <c r="E25" i="1"/>
  <c r="M26" i="1"/>
  <c r="M25" i="1"/>
  <c r="M27" i="9"/>
  <c r="N26" i="9"/>
  <c r="I30" i="9"/>
  <c r="J28" i="9"/>
  <c r="J3" i="9"/>
  <c r="E30" i="9"/>
  <c r="F24" i="9"/>
  <c r="H3" i="9"/>
  <c r="E30" i="1"/>
  <c r="F26" i="1"/>
  <c r="M27" i="1"/>
  <c r="I26" i="1"/>
  <c r="I25" i="1"/>
  <c r="I24" i="1"/>
  <c r="J27" i="9"/>
  <c r="J25" i="9"/>
  <c r="F27" i="9"/>
  <c r="J26" i="9"/>
  <c r="F26" i="9"/>
  <c r="F29" i="9"/>
  <c r="N25" i="9"/>
  <c r="F25" i="9"/>
  <c r="N24" i="9"/>
  <c r="F28" i="9"/>
  <c r="J24" i="9"/>
  <c r="J29" i="9"/>
  <c r="I30" i="1"/>
  <c r="F24" i="1"/>
  <c r="F28" i="1"/>
  <c r="F25" i="1"/>
  <c r="F29" i="1"/>
  <c r="F27" i="1"/>
  <c r="N26" i="1"/>
  <c r="N25" i="1"/>
  <c r="N24" i="1"/>
  <c r="J30" i="9"/>
  <c r="F30" i="9"/>
  <c r="I3" i="9"/>
  <c r="N27" i="9"/>
  <c r="J28" i="1"/>
  <c r="J29" i="1"/>
  <c r="J25" i="1"/>
  <c r="J26" i="1"/>
  <c r="J27" i="1"/>
  <c r="J24" i="1"/>
  <c r="F30" i="1"/>
  <c r="I3" i="1"/>
  <c r="N27" i="1"/>
  <c r="J30" i="1"/>
</calcChain>
</file>

<file path=xl/sharedStrings.xml><?xml version="1.0" encoding="utf-8"?>
<sst xmlns="http://schemas.openxmlformats.org/spreadsheetml/2006/main" count="194" uniqueCount="62">
  <si>
    <t>STATUS</t>
  </si>
  <si>
    <t>00/00/00</t>
  </si>
  <si>
    <t>%</t>
  </si>
  <si>
    <t>TOTAL</t>
  </si>
  <si>
    <t>beta</t>
  </si>
  <si>
    <t>delta</t>
  </si>
  <si>
    <t>iota</t>
  </si>
  <si>
    <t>lambda</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</si>
  <si>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</si>
  <si>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ACOMPANHAMENTO DO PIPELINE DE PROJETOS</t>
  </si>
  <si>
    <t>NOME DA CAMPANHA</t>
  </si>
  <si>
    <t>DATA</t>
  </si>
  <si>
    <t>N.º CONCLUÍDO</t>
  </si>
  <si>
    <t>% CONCLUÍDO</t>
  </si>
  <si>
    <t>N.º EM RISCO</t>
  </si>
  <si>
    <t>MÉD. DIAS PARA SER CONCLUÍDO</t>
  </si>
  <si>
    <t>NO PRAZO</t>
  </si>
  <si>
    <t>DADOS DO PAINEL</t>
  </si>
  <si>
    <t>PROJETOS</t>
  </si>
  <si>
    <t>ID DO PROJETO</t>
  </si>
  <si>
    <t>NOME</t>
  </si>
  <si>
    <t>DATA DE 
INÍCIO</t>
  </si>
  <si>
    <t>PESQUISAR 
DATA DE TÉRMINO</t>
  </si>
  <si>
    <t>APROVAÇÃO
DATA DE TÉRMINO</t>
  </si>
  <si>
    <t>DESENVOLVER 
DATA DE TÉRMINO</t>
  </si>
  <si>
    <t>TESTAR 
DATA DE TÉRMINO</t>
  </si>
  <si>
    <t>EXECUTAR 
A DATA DE TÉRMINO</t>
  </si>
  <si>
    <t>LANÇAR 
DATA DE TÉRMINO</t>
  </si>
  <si>
    <r>
      <t xml:space="preserve">DURAÇÃO 
</t>
    </r>
    <r>
      <rPr>
        <sz val="10"/>
        <color theme="0"/>
        <rFont val="Century Gothic"/>
        <family val="1"/>
      </rPr>
      <t>em dias</t>
    </r>
  </si>
  <si>
    <t>ESTÁGIO</t>
  </si>
  <si>
    <t>TIPO</t>
  </si>
  <si>
    <t>COMENTÁRIOS</t>
  </si>
  <si>
    <t>alfa</t>
  </si>
  <si>
    <t>Lançar</t>
  </si>
  <si>
    <t>Concluído</t>
  </si>
  <si>
    <t>Híbrido</t>
  </si>
  <si>
    <t>Pesquisar</t>
  </si>
  <si>
    <t>Não iniciado</t>
  </si>
  <si>
    <t>Interno</t>
  </si>
  <si>
    <t>Testar</t>
  </si>
  <si>
    <t>Em andamento</t>
  </si>
  <si>
    <t>Externo</t>
  </si>
  <si>
    <t>Aprovação</t>
  </si>
  <si>
    <t>gama</t>
  </si>
  <si>
    <t>Desenvolver</t>
  </si>
  <si>
    <t>Atrasado</t>
  </si>
  <si>
    <t>épsilon</t>
  </si>
  <si>
    <t>Executar</t>
  </si>
  <si>
    <t>Em espera</t>
  </si>
  <si>
    <t>zeta</t>
  </si>
  <si>
    <t>Em risco</t>
  </si>
  <si>
    <t>eta</t>
  </si>
  <si>
    <t>teta</t>
  </si>
  <si>
    <t>capa</t>
  </si>
  <si>
    <t>% ESTÁGIO DO PROJETO</t>
  </si>
  <si>
    <t>% STATUS DO PROJETO</t>
  </si>
  <si>
    <t>% TIPO DE TAREFA</t>
  </si>
  <si>
    <t>CONTAGEM</t>
  </si>
  <si>
    <t>INTERNO</t>
  </si>
  <si>
    <t>EXTERNO</t>
  </si>
  <si>
    <t>HÍBRIDO</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</si>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</sst>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sz val="16"/>
      <color theme="1"/>
      <name val="Century Gothic"/>
      <family val="1"/>
    </font>
    <font>
      <sz val="22"/>
      <color theme="1"/>
      <name val="Century Gothic"/>
      <family val="1"/>
    </font>
    <font>
      <b/>
      <sz val="12"/>
      <color theme="1"/>
      <name val="Century Gothic"/>
      <family val="1"/>
    </font>
    <font>
      <b/>
      <sz val="22"/>
      <color theme="1" tint="0.34998626667073579"/>
      <name val="Century Gothic"/>
      <family val="1"/>
    </font>
    <font>
      <sz val="10"/>
      <color theme="0"/>
      <name val="Century Gothic"/>
      <family val="1"/>
    </font>
    <font>
      <b/>
      <sz val="14"/>
      <color theme="0"/>
      <name val="Century Gothic"/>
      <family val="1"/>
    </font>
    <font>
      <u/>
      <sz val="22"/>
      <color theme="0"/>
      <name val="Century Gothic Bold"/>
    </font>
  </fonts>
  <fills count="21">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A5FAEC"/>
        <bgColor indexed="64"/>
      </patternFill>
    </fill>
    <fill>
      <patternFill patternType="solid">
        <fgColor rgb="FFE0F99C"/>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66FAF8"/>
        <bgColor indexed="64"/>
      </patternFill>
    </fill>
    <fill>
      <patternFill patternType="solid">
        <fgColor rgb="FF00B050"/>
        <bgColor indexed="64"/>
      </patternFill>
    </fill>
    <fill>
      <patternFill patternType="solid">
        <fgColor rgb="FF43C724"/>
        <bgColor indexed="64"/>
      </patternFill>
    </fill>
    <fill>
      <patternFill patternType="solid">
        <fgColor rgb="FFFF6237"/>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8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5" borderId="1"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10" fillId="0" borderId="0" xfId="0" applyFont="1" applyAlignment="1">
      <alignment horizontal="right" vertical="center" indent="1"/>
    </xf>
    <xf numFmtId="1" fontId="4" fillId="4" borderId="1" xfId="0" applyNumberFormat="1" applyFont="1" applyFill="1" applyBorder="1" applyAlignment="1">
      <alignment horizontal="center" vertical="center"/>
    </xf>
    <xf numFmtId="9" fontId="4" fillId="4" borderId="1" xfId="6" applyFont="1" applyFill="1" applyBorder="1" applyAlignment="1">
      <alignment horizontal="center" vertical="center"/>
    </xf>
    <xf numFmtId="1" fontId="4" fillId="4" borderId="4" xfId="0" applyNumberFormat="1" applyFont="1" applyFill="1" applyBorder="1" applyAlignment="1">
      <alignment horizontal="center" vertical="center"/>
    </xf>
    <xf numFmtId="9" fontId="4" fillId="4" borderId="4" xfId="6" applyFont="1" applyFill="1" applyBorder="1" applyAlignment="1">
      <alignment horizontal="center" vertical="center"/>
    </xf>
    <xf numFmtId="1" fontId="10" fillId="9" borderId="8" xfId="0" applyNumberFormat="1" applyFont="1" applyFill="1" applyBorder="1" applyAlignment="1">
      <alignment horizontal="center" vertical="center"/>
    </xf>
    <xf numFmtId="9" fontId="10" fillId="9" borderId="8" xfId="6" applyFont="1" applyFill="1" applyBorder="1" applyAlignment="1">
      <alignment horizontal="center" vertical="center"/>
    </xf>
    <xf numFmtId="0" fontId="4" fillId="9" borderId="1" xfId="0" applyFont="1" applyFill="1" applyBorder="1" applyAlignment="1">
      <alignment horizontal="left" vertical="center" indent="1"/>
    </xf>
    <xf numFmtId="0" fontId="4" fillId="9" borderId="1" xfId="0" applyFont="1" applyFill="1" applyBorder="1" applyAlignment="1">
      <alignment horizontal="center" vertical="center"/>
    </xf>
    <xf numFmtId="0" fontId="7" fillId="0" borderId="0" xfId="5"/>
    <xf numFmtId="166" fontId="14" fillId="2" borderId="4" xfId="0" applyNumberFormat="1" applyFont="1" applyFill="1" applyBorder="1" applyAlignment="1">
      <alignment horizontal="center" vertical="center" wrapText="1"/>
    </xf>
    <xf numFmtId="0" fontId="15" fillId="2" borderId="0" xfId="0" applyFont="1" applyFill="1" applyAlignment="1">
      <alignment vertical="center"/>
    </xf>
    <xf numFmtId="0" fontId="4" fillId="10"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0" fontId="5" fillId="12" borderId="1" xfId="0" applyFont="1" applyFill="1" applyBorder="1" applyAlignment="1">
      <alignment horizontal="left" vertical="center" wrapText="1" indent="1" readingOrder="1"/>
    </xf>
    <xf numFmtId="0" fontId="4" fillId="11" borderId="1" xfId="0" applyFont="1" applyFill="1" applyBorder="1" applyAlignment="1">
      <alignment horizontal="left" vertical="center" indent="1"/>
    </xf>
    <xf numFmtId="0" fontId="4" fillId="12" borderId="4" xfId="0" applyFont="1" applyFill="1" applyBorder="1" applyAlignment="1">
      <alignment horizontal="left" vertical="center" indent="1"/>
    </xf>
    <xf numFmtId="0" fontId="4" fillId="13"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4" borderId="1" xfId="0" applyFont="1" applyFill="1" applyBorder="1" applyAlignment="1">
      <alignment horizontal="left" vertical="center" wrapText="1" indent="1" readingOrder="1"/>
    </xf>
    <xf numFmtId="0" fontId="4" fillId="8"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16" fillId="16" borderId="1" xfId="0" applyFont="1" applyFill="1" applyBorder="1" applyAlignment="1">
      <alignment horizontal="left" vertical="center" wrapText="1" indent="1"/>
    </xf>
    <xf numFmtId="0" fontId="4" fillId="0" borderId="1" xfId="0" applyFont="1" applyBorder="1" applyAlignment="1">
      <alignment horizontal="left" vertical="center" indent="1"/>
    </xf>
    <xf numFmtId="0" fontId="12" fillId="2" borderId="0" xfId="0" applyFont="1" applyFill="1" applyAlignment="1">
      <alignment horizontal="left" vertical="center"/>
    </xf>
    <xf numFmtId="0" fontId="6" fillId="15"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14"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165" fontId="4"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readingOrder="1"/>
    </xf>
    <xf numFmtId="0" fontId="10" fillId="13" borderId="11" xfId="0" applyFont="1" applyFill="1" applyBorder="1" applyAlignment="1">
      <alignment horizontal="center" vertical="center" wrapText="1"/>
    </xf>
    <xf numFmtId="165" fontId="4" fillId="0" borderId="11" xfId="0" applyNumberFormat="1" applyFont="1" applyBorder="1" applyAlignment="1">
      <alignment horizontal="center" vertical="center" wrapText="1"/>
    </xf>
    <xf numFmtId="165" fontId="5" fillId="0" borderId="11" xfId="0" applyNumberFormat="1" applyFont="1" applyBorder="1" applyAlignment="1">
      <alignment horizontal="center" vertical="center" wrapText="1" readingOrder="1"/>
    </xf>
    <xf numFmtId="0" fontId="6" fillId="3" borderId="10" xfId="0" applyFont="1" applyFill="1" applyBorder="1" applyAlignment="1">
      <alignment horizontal="center" vertical="center" wrapText="1"/>
    </xf>
    <xf numFmtId="165" fontId="4" fillId="0" borderId="10" xfId="0" applyNumberFormat="1" applyFont="1" applyBorder="1" applyAlignment="1">
      <alignment horizontal="center" vertical="center" wrapText="1"/>
    </xf>
    <xf numFmtId="165" fontId="5" fillId="0" borderId="10" xfId="0" applyNumberFormat="1" applyFont="1" applyBorder="1" applyAlignment="1">
      <alignment horizontal="center" vertical="center" wrapText="1" readingOrder="1"/>
    </xf>
    <xf numFmtId="0" fontId="6" fillId="3" borderId="11" xfId="0" applyFont="1" applyFill="1" applyBorder="1" applyAlignment="1">
      <alignment horizontal="left" vertical="center" wrapText="1" indent="1"/>
    </xf>
    <xf numFmtId="0" fontId="6" fillId="16" borderId="10" xfId="0" applyFont="1" applyFill="1" applyBorder="1" applyAlignment="1">
      <alignment horizontal="center" vertical="center" wrapText="1"/>
    </xf>
    <xf numFmtId="1" fontId="4" fillId="5" borderId="11" xfId="0" applyNumberFormat="1" applyFont="1" applyFill="1" applyBorder="1" applyAlignment="1">
      <alignment horizontal="center" vertical="center" wrapText="1"/>
    </xf>
    <xf numFmtId="1" fontId="17" fillId="19" borderId="4" xfId="6" applyNumberFormat="1" applyFont="1" applyFill="1" applyBorder="1" applyAlignment="1">
      <alignment horizontal="center" vertical="center" wrapText="1"/>
    </xf>
    <xf numFmtId="9" fontId="17" fillId="18" borderId="4" xfId="6" applyFont="1" applyFill="1" applyBorder="1" applyAlignment="1">
      <alignment horizontal="center" vertical="center" wrapText="1"/>
    </xf>
    <xf numFmtId="0" fontId="4" fillId="20" borderId="1" xfId="0" applyFont="1" applyFill="1" applyBorder="1" applyAlignment="1">
      <alignment horizontal="left" vertical="center" wrapText="1" indent="1"/>
    </xf>
    <xf numFmtId="1" fontId="17" fillId="20" borderId="4" xfId="6" applyNumberFormat="1" applyFont="1" applyFill="1" applyBorder="1" applyAlignment="1">
      <alignment horizontal="center" vertical="center" wrapText="1"/>
    </xf>
    <xf numFmtId="0" fontId="14" fillId="17" borderId="4" xfId="0" applyFont="1" applyFill="1" applyBorder="1" applyAlignment="1">
      <alignment horizontal="center" vertical="center" wrapText="1"/>
    </xf>
    <xf numFmtId="0" fontId="5" fillId="0" borderId="1" xfId="0" applyFont="1" applyBorder="1" applyAlignment="1">
      <alignment horizontal="left" vertical="center" wrapText="1" indent="1" readingOrder="1"/>
    </xf>
    <xf numFmtId="167" fontId="4" fillId="0" borderId="10" xfId="0" applyNumberFormat="1" applyFont="1" applyBorder="1" applyAlignment="1">
      <alignment horizontal="center" vertical="center" wrapText="1"/>
    </xf>
    <xf numFmtId="167" fontId="4" fillId="0" borderId="11"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167" fontId="5" fillId="0" borderId="10" xfId="0" applyNumberFormat="1" applyFont="1" applyBorder="1" applyAlignment="1">
      <alignment horizontal="center" vertical="center" wrapText="1" readingOrder="1"/>
    </xf>
    <xf numFmtId="167" fontId="5" fillId="0" borderId="11" xfId="0" applyNumberFormat="1" applyFont="1" applyBorder="1" applyAlignment="1">
      <alignment horizontal="center" vertical="center" wrapText="1" readingOrder="1"/>
    </xf>
    <xf numFmtId="167" fontId="5" fillId="0" borderId="1" xfId="0" applyNumberFormat="1" applyFont="1" applyBorder="1" applyAlignment="1">
      <alignment horizontal="center" vertical="center" wrapText="1" readingOrder="1"/>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4" fillId="2" borderId="7" xfId="0" applyFont="1" applyFill="1" applyBorder="1" applyAlignment="1">
      <alignment horizontal="left" vertical="center" indent="1"/>
    </xf>
    <xf numFmtId="0" fontId="12" fillId="2" borderId="9" xfId="0" applyFont="1" applyFill="1" applyBorder="1" applyAlignment="1">
      <alignment horizontal="left" vertical="center"/>
    </xf>
    <xf numFmtId="0" fontId="11" fillId="2" borderId="9"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3" fillId="2" borderId="0" xfId="0" applyFont="1" applyFill="1" applyAlignment="1">
      <alignment horizontal="left" vertical="center" wrapText="1"/>
    </xf>
    <xf numFmtId="0" fontId="11" fillId="2" borderId="0" xfId="0" applyFont="1" applyFill="1" applyAlignment="1">
      <alignment horizontal="center" vertical="center" wrapText="1"/>
    </xf>
    <xf numFmtId="1" fontId="17" fillId="3" borderId="5" xfId="6" applyNumberFormat="1" applyFont="1" applyFill="1" applyBorder="1" applyAlignment="1">
      <alignment horizontal="center" vertical="center" wrapText="1"/>
    </xf>
    <xf numFmtId="1" fontId="17" fillId="3" borderId="7" xfId="6" applyNumberFormat="1" applyFont="1" applyFill="1" applyBorder="1" applyAlignment="1">
      <alignment horizontal="center" vertical="center" wrapText="1"/>
    </xf>
    <xf numFmtId="0" fontId="4" fillId="2" borderId="0" xfId="0" applyFont="1" applyFill="1" applyAlignment="1">
      <alignment horizontal="left" vertical="top" wrapText="1"/>
    </xf>
    <xf numFmtId="0" fontId="18" fillId="7"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32">
    <dxf>
      <fill>
        <patternFill>
          <bgColor rgb="FFE0F99C"/>
        </patternFill>
      </fill>
    </dxf>
    <dxf>
      <fill>
        <patternFill>
          <bgColor rgb="FF9CEEE3"/>
        </patternFill>
      </fill>
    </dxf>
    <dxf>
      <fill>
        <patternFill>
          <bgColor rgb="FFC8FAE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6237"/>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theme="7" tint="0.79998168889431442"/>
        </patternFill>
      </fill>
    </dxf>
    <dxf>
      <font>
        <color theme="3" tint="0.79998168889431442"/>
      </font>
    </dxf>
    <dxf>
      <fill>
        <patternFill>
          <bgColor rgb="FFE0F99C"/>
        </patternFill>
      </fill>
    </dxf>
    <dxf>
      <fill>
        <patternFill>
          <bgColor rgb="FF9CEEE3"/>
        </patternFill>
      </fill>
    </dxf>
    <dxf>
      <fill>
        <patternFill>
          <bgColor rgb="FFC8FAE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6237"/>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theme="7" tint="0.79998168889431442"/>
        </patternFill>
      </fill>
    </dxf>
    <dxf>
      <font>
        <color theme="3" tint="0.79998168889431442"/>
      </font>
    </dxf>
  </dxfs>
  <tableStyles count="0" defaultTableStyle="TableStyleMedium9" defaultPivotStyle="PivotStyleMedium4"/>
  <colors>
    <mruColors>
      <color rgb="FF00BD32"/>
      <color rgb="FF66FAF8"/>
      <color rgb="FFFF6237"/>
      <color rgb="FF43C724"/>
      <color rgb="FFE0F99C"/>
      <color rgb="FFC8FAEE"/>
      <color rgb="FF9CEEE3"/>
      <color rgb="FFEAEEF3"/>
      <color rgb="FFA5FAEC"/>
      <color rgb="FFFFB9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DO PROJETO</a:t>
            </a: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Pt>
            <c:idx val="5"/>
            <c:bubble3D val="0"/>
            <c:spPr>
              <a:solidFill>
                <a:srgbClr val="FF6237"/>
              </a:solidFill>
            </c:spPr>
            <c:extLst>
              <c:ext xmlns:c16="http://schemas.microsoft.com/office/drawing/2014/chart" uri="{C3380CC4-5D6E-409C-BE32-E72D297353CC}">
                <c16:uniqueId val="{00000039-CD41-6B41-AAAF-0824C2182A1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'Acompanhamento do pipeline de p'!$H$24:$H$29</c:f>
              <c:strCache>
                <c:ptCount val="6"/>
                <c:pt idx="0">
                  <c:v>Não iniciado</c:v>
                </c:pt>
                <c:pt idx="1">
                  <c:v>Em andamento</c:v>
                </c:pt>
                <c:pt idx="2">
                  <c:v>Concluído</c:v>
                </c:pt>
                <c:pt idx="3">
                  <c:v>Atrasado</c:v>
                </c:pt>
                <c:pt idx="4">
                  <c:v>Em espera</c:v>
                </c:pt>
                <c:pt idx="5">
                  <c:v>Em risco</c:v>
                </c:pt>
              </c:strCache>
            </c:strRef>
          </c:cat>
          <c:val>
            <c:numRef>
              <c:f>'Acompanhamento do pipeline de p'!$I$24:$I$29</c:f>
              <c:numCache>
                <c:formatCode>0</c:formatCode>
                <c:ptCount val="6"/>
                <c:pt idx="0">
                  <c:v>1</c:v>
                </c:pt>
                <c:pt idx="1">
                  <c:v>4</c:v>
                </c:pt>
                <c:pt idx="2">
                  <c:v>3</c:v>
                </c:pt>
                <c:pt idx="3">
                  <c:v>1</c:v>
                </c:pt>
                <c:pt idx="4">
                  <c:v>1</c:v>
                </c:pt>
                <c:pt idx="5">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'Acompanhamento do pipeline de p'!$H$24:$H$29</c:f>
              <c:strCache>
                <c:ptCount val="6"/>
                <c:pt idx="0">
                  <c:v>Não iniciado</c:v>
                </c:pt>
                <c:pt idx="1">
                  <c:v>Em andamento</c:v>
                </c:pt>
                <c:pt idx="2">
                  <c:v>Concluído</c:v>
                </c:pt>
                <c:pt idx="3">
                  <c:v>Atrasado</c:v>
                </c:pt>
                <c:pt idx="4">
                  <c:v>Em espera</c:v>
                </c:pt>
                <c:pt idx="5">
                  <c:v>Em risco</c:v>
                </c:pt>
              </c:strCache>
            </c:strRef>
          </c:cat>
          <c:val>
            <c:numRef>
              <c:f>'Acompanhamento do pipeline de p'!$I$24:$I$28</c:f>
              <c:numCache>
                <c:formatCode>0</c:formatCode>
                <c:ptCount val="5"/>
                <c:pt idx="0">
                  <c:v>1</c:v>
                </c:pt>
                <c:pt idx="1">
                  <c:v>4</c:v>
                </c:pt>
                <c:pt idx="2">
                  <c:v>3</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TIPO DE PROJETO</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DB5-A04E-A6EE-1CDBA827B6F4}"/>
              </c:ext>
            </c:extLst>
          </c:dPt>
          <c:dPt>
            <c:idx val="1"/>
            <c:invertIfNegative val="0"/>
            <c:bubble3D val="0"/>
            <c:spPr>
              <a:solidFill>
                <a:srgbClr val="C8FAEE"/>
              </a:solidFill>
            </c:spPr>
            <c:extLst>
              <c:ext xmlns:c16="http://schemas.microsoft.com/office/drawing/2014/chart" uri="{C3380CC4-5D6E-409C-BE32-E72D297353CC}">
                <c16:uniqueId val="{00000003-8DB5-A04E-A6EE-1CDBA827B6F4}"/>
              </c:ext>
            </c:extLst>
          </c:dPt>
          <c:dPt>
            <c:idx val="2"/>
            <c:invertIfNegative val="0"/>
            <c:bubble3D val="0"/>
            <c:spPr>
              <a:solidFill>
                <a:srgbClr val="E0F99C"/>
              </a:solidFill>
            </c:spPr>
            <c:extLst>
              <c:ext xmlns:c16="http://schemas.microsoft.com/office/drawing/2014/chart" uri="{C3380CC4-5D6E-409C-BE32-E72D297353CC}">
                <c16:uniqueId val="{00000005-8DB5-A04E-A6EE-1CDBA827B6F4}"/>
              </c:ext>
            </c:extLst>
          </c:dPt>
          <c:cat>
            <c:strRef>
              <c:f>'Acompanhamento do pipeline de p'!$L$24:$L$26</c:f>
              <c:strCache>
                <c:ptCount val="3"/>
                <c:pt idx="0">
                  <c:v>INTERNO</c:v>
                </c:pt>
                <c:pt idx="1">
                  <c:v>EXTERNO</c:v>
                </c:pt>
                <c:pt idx="2">
                  <c:v>HÍBRIDO</c:v>
                </c:pt>
              </c:strCache>
            </c:strRef>
          </c:cat>
          <c:val>
            <c:numRef>
              <c:f>'Acompanhamento do pipeline de p'!$M$24:$M$26</c:f>
              <c:numCache>
                <c:formatCode>0</c:formatCode>
                <c:ptCount val="3"/>
                <c:pt idx="0">
                  <c:v>5</c:v>
                </c:pt>
                <c:pt idx="1">
                  <c:v>4</c:v>
                </c:pt>
                <c:pt idx="2">
                  <c:v>2</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849765376"/>
        <c:axId val="-849768640"/>
      </c:barChart>
      <c:catAx>
        <c:axId val="-849765376"/>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849768640"/>
        <c:crosses val="autoZero"/>
        <c:auto val="1"/>
        <c:lblAlgn val="ctr"/>
        <c:lblOffset val="100"/>
        <c:noMultiLvlLbl val="0"/>
      </c:catAx>
      <c:valAx>
        <c:axId val="-849768640"/>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849765376"/>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ESTÁGIO DO PROJETO</a:t>
            </a: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A966-354E-AA62-F27D0A14D20C}"/>
              </c:ext>
            </c:extLst>
          </c:dPt>
          <c:dPt>
            <c:idx val="1"/>
            <c:bubble3D val="0"/>
            <c:spPr>
              <a:solidFill>
                <a:schemeClr val="accent4">
                  <a:lumMod val="40000"/>
                  <a:lumOff val="60000"/>
                </a:schemeClr>
              </a:solidFill>
            </c:spPr>
            <c:extLst>
              <c:ext xmlns:c16="http://schemas.microsoft.com/office/drawing/2014/chart" uri="{C3380CC4-5D6E-409C-BE32-E72D297353CC}">
                <c16:uniqueId val="{00000003-A966-354E-AA62-F27D0A14D20C}"/>
              </c:ext>
            </c:extLst>
          </c:dPt>
          <c:dPt>
            <c:idx val="2"/>
            <c:bubble3D val="0"/>
            <c:spPr>
              <a:solidFill>
                <a:schemeClr val="accent4">
                  <a:lumMod val="60000"/>
                  <a:lumOff val="40000"/>
                </a:schemeClr>
              </a:solidFill>
            </c:spPr>
            <c:extLst>
              <c:ext xmlns:c16="http://schemas.microsoft.com/office/drawing/2014/chart" uri="{C3380CC4-5D6E-409C-BE32-E72D297353CC}">
                <c16:uniqueId val="{00000005-A966-354E-AA62-F27D0A14D20C}"/>
              </c:ext>
            </c:extLst>
          </c:dPt>
          <c:dPt>
            <c:idx val="3"/>
            <c:bubble3D val="0"/>
            <c:spPr>
              <a:solidFill>
                <a:schemeClr val="accent4"/>
              </a:solidFill>
            </c:spPr>
            <c:extLst>
              <c:ext xmlns:c16="http://schemas.microsoft.com/office/drawing/2014/chart" uri="{C3380CC4-5D6E-409C-BE32-E72D297353CC}">
                <c16:uniqueId val="{00000007-A966-354E-AA62-F27D0A14D20C}"/>
              </c:ext>
            </c:extLst>
          </c:dPt>
          <c:dPt>
            <c:idx val="4"/>
            <c:bubble3D val="0"/>
            <c:spPr>
              <a:solidFill>
                <a:schemeClr val="accent4">
                  <a:lumMod val="75000"/>
                </a:schemeClr>
              </a:solidFill>
            </c:spPr>
            <c:extLst>
              <c:ext xmlns:c16="http://schemas.microsoft.com/office/drawing/2014/chart" uri="{C3380CC4-5D6E-409C-BE32-E72D297353CC}">
                <c16:uniqueId val="{00000009-A966-354E-AA62-F27D0A14D20C}"/>
              </c:ext>
            </c:extLst>
          </c:dPt>
          <c:dPt>
            <c:idx val="5"/>
            <c:bubble3D val="0"/>
            <c:spPr>
              <a:solidFill>
                <a:schemeClr val="accent4">
                  <a:lumMod val="50000"/>
                </a:schemeClr>
              </a:solidFill>
            </c:spPr>
            <c:extLst>
              <c:ext xmlns:c16="http://schemas.microsoft.com/office/drawing/2014/chart" uri="{C3380CC4-5D6E-409C-BE32-E72D297353CC}">
                <c16:uniqueId val="{00000017-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'Acompanhamento do pipeline de p'!$D$24:$D$29</c:f>
              <c:strCache>
                <c:ptCount val="6"/>
                <c:pt idx="0">
                  <c:v>Pesquisar</c:v>
                </c:pt>
                <c:pt idx="1">
                  <c:v>Aprovação</c:v>
                </c:pt>
                <c:pt idx="2">
                  <c:v>Desenvolver</c:v>
                </c:pt>
                <c:pt idx="3">
                  <c:v>Testar</c:v>
                </c:pt>
                <c:pt idx="4">
                  <c:v>Executar</c:v>
                </c:pt>
                <c:pt idx="5">
                  <c:v>Lançar</c:v>
                </c:pt>
              </c:strCache>
            </c:strRef>
          </c:cat>
          <c:val>
            <c:numRef>
              <c:f>'Acompanhamento do pipeline de p'!$E$24:$E$29</c:f>
              <c:numCache>
                <c:formatCode>0</c:formatCode>
                <c:ptCount val="6"/>
                <c:pt idx="0">
                  <c:v>1</c:v>
                </c:pt>
                <c:pt idx="1">
                  <c:v>2</c:v>
                </c:pt>
                <c:pt idx="2">
                  <c:v>2</c:v>
                </c:pt>
                <c:pt idx="3">
                  <c:v>2</c:v>
                </c:pt>
                <c:pt idx="4">
                  <c:v>1</c:v>
                </c:pt>
                <c:pt idx="5">
                  <c:v>3</c:v>
                </c:pt>
              </c:numCache>
            </c:numRef>
          </c:val>
          <c:extLst>
            <c:ext xmlns:c16="http://schemas.microsoft.com/office/drawing/2014/chart" uri="{C3380CC4-5D6E-409C-BE32-E72D297353CC}">
              <c16:uniqueId val="{0000000A-A966-354E-AA62-F27D0A14D20C}"/>
            </c:ext>
          </c:extLst>
        </c:ser>
        <c:ser>
          <c:idx val="0"/>
          <c:order val="1"/>
          <c:dPt>
            <c:idx val="0"/>
            <c:bubble3D val="0"/>
            <c:spPr>
              <a:solidFill>
                <a:srgbClr val="81D6F0"/>
              </a:solidFill>
            </c:spPr>
            <c:extLst>
              <c:ext xmlns:c16="http://schemas.microsoft.com/office/drawing/2014/chart" uri="{C3380CC4-5D6E-409C-BE32-E72D297353CC}">
                <c16:uniqueId val="{0000000C-A966-354E-AA62-F27D0A14D20C}"/>
              </c:ext>
            </c:extLst>
          </c:dPt>
          <c:dPt>
            <c:idx val="1"/>
            <c:bubble3D val="0"/>
            <c:spPr>
              <a:solidFill>
                <a:srgbClr val="92D050"/>
              </a:solidFill>
            </c:spPr>
            <c:extLst>
              <c:ext xmlns:c16="http://schemas.microsoft.com/office/drawing/2014/chart" uri="{C3380CC4-5D6E-409C-BE32-E72D297353CC}">
                <c16:uniqueId val="{0000000E-A966-354E-AA62-F27D0A14D20C}"/>
              </c:ext>
            </c:extLst>
          </c:dPt>
          <c:dPt>
            <c:idx val="2"/>
            <c:bubble3D val="0"/>
            <c:spPr>
              <a:solidFill>
                <a:srgbClr val="00BD32"/>
              </a:solidFill>
            </c:spPr>
            <c:extLst>
              <c:ext xmlns:c16="http://schemas.microsoft.com/office/drawing/2014/chart" uri="{C3380CC4-5D6E-409C-BE32-E72D297353CC}">
                <c16:uniqueId val="{00000010-A966-354E-AA62-F27D0A14D20C}"/>
              </c:ext>
            </c:extLst>
          </c:dPt>
          <c:dPt>
            <c:idx val="3"/>
            <c:bubble3D val="0"/>
            <c:spPr>
              <a:solidFill>
                <a:schemeClr val="accent4"/>
              </a:solidFill>
            </c:spPr>
            <c:extLst>
              <c:ext xmlns:c16="http://schemas.microsoft.com/office/drawing/2014/chart" uri="{C3380CC4-5D6E-409C-BE32-E72D297353CC}">
                <c16:uniqueId val="{00000012-A966-354E-AA62-F27D0A14D20C}"/>
              </c:ext>
            </c:extLst>
          </c:dPt>
          <c:dPt>
            <c:idx val="4"/>
            <c:bubble3D val="0"/>
            <c:spPr>
              <a:solidFill>
                <a:srgbClr val="D2D2D2"/>
              </a:solidFill>
            </c:spPr>
            <c:extLst>
              <c:ext xmlns:c16="http://schemas.microsoft.com/office/drawing/2014/chart" uri="{C3380CC4-5D6E-409C-BE32-E72D297353CC}">
                <c16:uniqueId val="{00000014-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'Acompanhamento do pipeline de p'!$D$24:$D$29</c:f>
              <c:strCache>
                <c:ptCount val="6"/>
                <c:pt idx="0">
                  <c:v>Pesquisar</c:v>
                </c:pt>
                <c:pt idx="1">
                  <c:v>Aprovação</c:v>
                </c:pt>
                <c:pt idx="2">
                  <c:v>Desenvolver</c:v>
                </c:pt>
                <c:pt idx="3">
                  <c:v>Testar</c:v>
                </c:pt>
                <c:pt idx="4">
                  <c:v>Executar</c:v>
                </c:pt>
                <c:pt idx="5">
                  <c:v>Lançar</c:v>
                </c:pt>
              </c:strCache>
            </c:strRef>
          </c:cat>
          <c:val>
            <c:numRef>
              <c:f>'Acompanhamento do pipeline de p'!$E$24:$E$29</c:f>
              <c:numCache>
                <c:formatCode>0</c:formatCode>
                <c:ptCount val="6"/>
                <c:pt idx="0">
                  <c:v>1</c:v>
                </c:pt>
                <c:pt idx="1">
                  <c:v>2</c:v>
                </c:pt>
                <c:pt idx="2">
                  <c:v>2</c:v>
                </c:pt>
                <c:pt idx="3">
                  <c:v>2</c:v>
                </c:pt>
                <c:pt idx="4">
                  <c:v>1</c:v>
                </c:pt>
                <c:pt idx="5">
                  <c:v>3</c:v>
                </c:pt>
              </c:numCache>
            </c:numRef>
          </c:val>
          <c:extLst>
            <c:ext xmlns:c16="http://schemas.microsoft.com/office/drawing/2014/chart" uri="{C3380CC4-5D6E-409C-BE32-E72D297353CC}">
              <c16:uniqueId val="{00000015-A966-354E-AA62-F27D0A14D20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DO PROJETO</a:t>
            </a: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01-F3A8-FA4D-94B0-879BF70A00D8}"/>
              </c:ext>
            </c:extLst>
          </c:dPt>
          <c:dPt>
            <c:idx val="1"/>
            <c:bubble3D val="0"/>
            <c:spPr>
              <a:solidFill>
                <a:srgbClr val="92D050"/>
              </a:solidFill>
            </c:spPr>
            <c:extLst>
              <c:ext xmlns:c16="http://schemas.microsoft.com/office/drawing/2014/chart" uri="{C3380CC4-5D6E-409C-BE32-E72D297353CC}">
                <c16:uniqueId val="{00000003-F3A8-FA4D-94B0-879BF70A00D8}"/>
              </c:ext>
            </c:extLst>
          </c:dPt>
          <c:dPt>
            <c:idx val="2"/>
            <c:bubble3D val="0"/>
            <c:spPr>
              <a:solidFill>
                <a:srgbClr val="00BD32"/>
              </a:solidFill>
            </c:spPr>
            <c:extLst>
              <c:ext xmlns:c16="http://schemas.microsoft.com/office/drawing/2014/chart" uri="{C3380CC4-5D6E-409C-BE32-E72D297353CC}">
                <c16:uniqueId val="{00000005-F3A8-FA4D-94B0-879BF70A00D8}"/>
              </c:ext>
            </c:extLst>
          </c:dPt>
          <c:dPt>
            <c:idx val="3"/>
            <c:bubble3D val="0"/>
            <c:spPr>
              <a:solidFill>
                <a:schemeClr val="accent4"/>
              </a:solidFill>
            </c:spPr>
            <c:extLst>
              <c:ext xmlns:c16="http://schemas.microsoft.com/office/drawing/2014/chart" uri="{C3380CC4-5D6E-409C-BE32-E72D297353CC}">
                <c16:uniqueId val="{00000007-F3A8-FA4D-94B0-879BF70A00D8}"/>
              </c:ext>
            </c:extLst>
          </c:dPt>
          <c:dPt>
            <c:idx val="4"/>
            <c:bubble3D val="0"/>
            <c:spPr>
              <a:solidFill>
                <a:srgbClr val="D2D2D2"/>
              </a:solidFill>
            </c:spPr>
            <c:extLst>
              <c:ext xmlns:c16="http://schemas.microsoft.com/office/drawing/2014/chart" uri="{C3380CC4-5D6E-409C-BE32-E72D297353CC}">
                <c16:uniqueId val="{00000009-F3A8-FA4D-94B0-879BF70A00D8}"/>
              </c:ext>
            </c:extLst>
          </c:dPt>
          <c:dPt>
            <c:idx val="5"/>
            <c:bubble3D val="0"/>
            <c:spPr>
              <a:solidFill>
                <a:srgbClr val="FF6237"/>
              </a:solidFill>
            </c:spPr>
            <c:extLst>
              <c:ext xmlns:c16="http://schemas.microsoft.com/office/drawing/2014/chart" uri="{C3380CC4-5D6E-409C-BE32-E72D297353CC}">
                <c16:uniqueId val="{0000000B-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Acompanhamento do p'!$H$24:$H$29</c:f>
              <c:strCache>
                <c:ptCount val="6"/>
                <c:pt idx="0">
                  <c:v>Não iniciado</c:v>
                </c:pt>
                <c:pt idx="1">
                  <c:v>Em andamento</c:v>
                </c:pt>
                <c:pt idx="2">
                  <c:v>Concluído</c:v>
                </c:pt>
                <c:pt idx="3">
                  <c:v>Atrasado</c:v>
                </c:pt>
                <c:pt idx="4">
                  <c:v>Em espera</c:v>
                </c:pt>
                <c:pt idx="5">
                  <c:v>Em risco</c:v>
                </c:pt>
              </c:strCache>
            </c:strRef>
          </c:cat>
          <c:val>
            <c:numRef>
              <c:f>'EM BRANCO – Acompanhamento do p'!$I$24:$I$29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3A8-FA4D-94B0-879BF70A00D8}"/>
            </c:ext>
          </c:extLst>
        </c:ser>
        <c:ser>
          <c:idx val="0"/>
          <c:order val="1"/>
          <c:dPt>
            <c:idx val="0"/>
            <c:bubble3D val="0"/>
            <c:spPr>
              <a:solidFill>
                <a:srgbClr val="81D6F0"/>
              </a:solidFill>
            </c:spPr>
            <c:extLst>
              <c:ext xmlns:c16="http://schemas.microsoft.com/office/drawing/2014/chart" uri="{C3380CC4-5D6E-409C-BE32-E72D297353CC}">
                <c16:uniqueId val="{0000000E-F3A8-FA4D-94B0-879BF70A00D8}"/>
              </c:ext>
            </c:extLst>
          </c:dPt>
          <c:dPt>
            <c:idx val="1"/>
            <c:bubble3D val="0"/>
            <c:spPr>
              <a:solidFill>
                <a:srgbClr val="92D050"/>
              </a:solidFill>
            </c:spPr>
            <c:extLst>
              <c:ext xmlns:c16="http://schemas.microsoft.com/office/drawing/2014/chart" uri="{C3380CC4-5D6E-409C-BE32-E72D297353CC}">
                <c16:uniqueId val="{00000010-F3A8-FA4D-94B0-879BF70A00D8}"/>
              </c:ext>
            </c:extLst>
          </c:dPt>
          <c:dPt>
            <c:idx val="2"/>
            <c:bubble3D val="0"/>
            <c:spPr>
              <a:solidFill>
                <a:srgbClr val="00BD32"/>
              </a:solidFill>
            </c:spPr>
            <c:extLst>
              <c:ext xmlns:c16="http://schemas.microsoft.com/office/drawing/2014/chart" uri="{C3380CC4-5D6E-409C-BE32-E72D297353CC}">
                <c16:uniqueId val="{00000012-F3A8-FA4D-94B0-879BF70A00D8}"/>
              </c:ext>
            </c:extLst>
          </c:dPt>
          <c:dPt>
            <c:idx val="3"/>
            <c:bubble3D val="0"/>
            <c:spPr>
              <a:solidFill>
                <a:schemeClr val="accent4"/>
              </a:solidFill>
            </c:spPr>
            <c:extLst>
              <c:ext xmlns:c16="http://schemas.microsoft.com/office/drawing/2014/chart" uri="{C3380CC4-5D6E-409C-BE32-E72D297353CC}">
                <c16:uniqueId val="{00000014-F3A8-FA4D-94B0-879BF70A00D8}"/>
              </c:ext>
            </c:extLst>
          </c:dPt>
          <c:dPt>
            <c:idx val="4"/>
            <c:bubble3D val="0"/>
            <c:spPr>
              <a:solidFill>
                <a:srgbClr val="D2D2D2"/>
              </a:solidFill>
            </c:spPr>
            <c:extLst>
              <c:ext xmlns:c16="http://schemas.microsoft.com/office/drawing/2014/chart" uri="{C3380CC4-5D6E-409C-BE32-E72D297353CC}">
                <c16:uniqueId val="{00000016-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Acompanhamento do p'!$H$24:$H$29</c:f>
              <c:strCache>
                <c:ptCount val="6"/>
                <c:pt idx="0">
                  <c:v>Não iniciado</c:v>
                </c:pt>
                <c:pt idx="1">
                  <c:v>Em andamento</c:v>
                </c:pt>
                <c:pt idx="2">
                  <c:v>Concluído</c:v>
                </c:pt>
                <c:pt idx="3">
                  <c:v>Atrasado</c:v>
                </c:pt>
                <c:pt idx="4">
                  <c:v>Em espera</c:v>
                </c:pt>
                <c:pt idx="5">
                  <c:v>Em risco</c:v>
                </c:pt>
              </c:strCache>
            </c:strRef>
          </c:cat>
          <c:val>
            <c:numRef>
              <c:f>'EM BRANCO – Acompanhamento do p'!$I$24:$I$28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7-F3A8-FA4D-94B0-879BF70A00D8}"/>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TIPO DE PROJETO</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AD0-7649-8370-EFAAE522B349}"/>
              </c:ext>
            </c:extLst>
          </c:dPt>
          <c:dPt>
            <c:idx val="1"/>
            <c:invertIfNegative val="0"/>
            <c:bubble3D val="0"/>
            <c:spPr>
              <a:solidFill>
                <a:srgbClr val="C8FAEE"/>
              </a:solidFill>
            </c:spPr>
            <c:extLst>
              <c:ext xmlns:c16="http://schemas.microsoft.com/office/drawing/2014/chart" uri="{C3380CC4-5D6E-409C-BE32-E72D297353CC}">
                <c16:uniqueId val="{00000003-8AD0-7649-8370-EFAAE522B349}"/>
              </c:ext>
            </c:extLst>
          </c:dPt>
          <c:dPt>
            <c:idx val="2"/>
            <c:invertIfNegative val="0"/>
            <c:bubble3D val="0"/>
            <c:spPr>
              <a:solidFill>
                <a:srgbClr val="E0F99C"/>
              </a:solidFill>
            </c:spPr>
            <c:extLst>
              <c:ext xmlns:c16="http://schemas.microsoft.com/office/drawing/2014/chart" uri="{C3380CC4-5D6E-409C-BE32-E72D297353CC}">
                <c16:uniqueId val="{00000005-8AD0-7649-8370-EFAAE522B349}"/>
              </c:ext>
            </c:extLst>
          </c:dPt>
          <c:cat>
            <c:strRef>
              <c:f>'EM BRANCO – Acompanhamento do p'!$L$24:$L$26</c:f>
              <c:strCache>
                <c:ptCount val="3"/>
                <c:pt idx="0">
                  <c:v>INTERNO</c:v>
                </c:pt>
                <c:pt idx="1">
                  <c:v>EXTERNO</c:v>
                </c:pt>
                <c:pt idx="2">
                  <c:v>HÍBRIDO</c:v>
                </c:pt>
              </c:strCache>
            </c:strRef>
          </c:cat>
          <c:val>
            <c:numRef>
              <c:f>'EM BRANCO – Acompanhamento do p'!$M$24:$M$26</c:f>
              <c:numCache>
                <c:formatCode>0</c:formatCode>
                <c:ptCount val="3"/>
                <c:pt idx="0">
                  <c:v>0</c:v>
                </c:pt>
                <c:pt idx="1">
                  <c:v>0</c:v>
                </c:pt>
                <c:pt idx="2">
                  <c:v>0</c:v>
                </c:pt>
              </c:numCache>
            </c:numRef>
          </c:val>
          <c:extLst>
            <c:ext xmlns:c16="http://schemas.microsoft.com/office/drawing/2014/chart" uri="{C3380CC4-5D6E-409C-BE32-E72D297353CC}">
              <c16:uniqueId val="{00000006-8AD0-7649-8370-EFAAE522B349}"/>
            </c:ext>
          </c:extLst>
        </c:ser>
        <c:dLbls>
          <c:showLegendKey val="0"/>
          <c:showVal val="0"/>
          <c:showCatName val="0"/>
          <c:showSerName val="0"/>
          <c:showPercent val="0"/>
          <c:showBubbleSize val="0"/>
        </c:dLbls>
        <c:gapWidth val="53"/>
        <c:axId val="-849762656"/>
        <c:axId val="-849767552"/>
      </c:barChart>
      <c:catAx>
        <c:axId val="-849762656"/>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849767552"/>
        <c:crosses val="autoZero"/>
        <c:auto val="1"/>
        <c:lblAlgn val="ctr"/>
        <c:lblOffset val="100"/>
        <c:noMultiLvlLbl val="0"/>
      </c:catAx>
      <c:valAx>
        <c:axId val="-849767552"/>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849762656"/>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ESTÁGIO DO PROJETO</a:t>
            </a: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497F-9147-9296-7E12A9E6404E}"/>
              </c:ext>
            </c:extLst>
          </c:dPt>
          <c:dPt>
            <c:idx val="1"/>
            <c:bubble3D val="0"/>
            <c:spPr>
              <a:solidFill>
                <a:schemeClr val="accent4">
                  <a:lumMod val="40000"/>
                  <a:lumOff val="60000"/>
                </a:schemeClr>
              </a:solidFill>
            </c:spPr>
            <c:extLst>
              <c:ext xmlns:c16="http://schemas.microsoft.com/office/drawing/2014/chart" uri="{C3380CC4-5D6E-409C-BE32-E72D297353CC}">
                <c16:uniqueId val="{00000003-497F-9147-9296-7E12A9E6404E}"/>
              </c:ext>
            </c:extLst>
          </c:dPt>
          <c:dPt>
            <c:idx val="2"/>
            <c:bubble3D val="0"/>
            <c:spPr>
              <a:solidFill>
                <a:schemeClr val="accent4">
                  <a:lumMod val="60000"/>
                  <a:lumOff val="40000"/>
                </a:schemeClr>
              </a:solidFill>
            </c:spPr>
            <c:extLst>
              <c:ext xmlns:c16="http://schemas.microsoft.com/office/drawing/2014/chart" uri="{C3380CC4-5D6E-409C-BE32-E72D297353CC}">
                <c16:uniqueId val="{00000005-497F-9147-9296-7E12A9E6404E}"/>
              </c:ext>
            </c:extLst>
          </c:dPt>
          <c:dPt>
            <c:idx val="3"/>
            <c:bubble3D val="0"/>
            <c:spPr>
              <a:solidFill>
                <a:schemeClr val="accent4"/>
              </a:solidFill>
            </c:spPr>
            <c:extLst>
              <c:ext xmlns:c16="http://schemas.microsoft.com/office/drawing/2014/chart" uri="{C3380CC4-5D6E-409C-BE32-E72D297353CC}">
                <c16:uniqueId val="{00000007-497F-9147-9296-7E12A9E6404E}"/>
              </c:ext>
            </c:extLst>
          </c:dPt>
          <c:dPt>
            <c:idx val="4"/>
            <c:bubble3D val="0"/>
            <c:spPr>
              <a:solidFill>
                <a:schemeClr val="accent4">
                  <a:lumMod val="75000"/>
                </a:schemeClr>
              </a:solidFill>
            </c:spPr>
            <c:extLst>
              <c:ext xmlns:c16="http://schemas.microsoft.com/office/drawing/2014/chart" uri="{C3380CC4-5D6E-409C-BE32-E72D297353CC}">
                <c16:uniqueId val="{00000009-497F-9147-9296-7E12A9E6404E}"/>
              </c:ext>
            </c:extLst>
          </c:dPt>
          <c:dPt>
            <c:idx val="5"/>
            <c:bubble3D val="0"/>
            <c:spPr>
              <a:solidFill>
                <a:schemeClr val="accent4">
                  <a:lumMod val="50000"/>
                </a:schemeClr>
              </a:solidFill>
            </c:spPr>
            <c:extLst>
              <c:ext xmlns:c16="http://schemas.microsoft.com/office/drawing/2014/chart" uri="{C3380CC4-5D6E-409C-BE32-E72D297353CC}">
                <c16:uniqueId val="{0000000B-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Acompanhamento do p'!$D$24:$D$29</c:f>
              <c:strCache>
                <c:ptCount val="6"/>
                <c:pt idx="0">
                  <c:v>Pesquisar</c:v>
                </c:pt>
                <c:pt idx="1">
                  <c:v>Aprovação</c:v>
                </c:pt>
                <c:pt idx="2">
                  <c:v>Desenvolver</c:v>
                </c:pt>
                <c:pt idx="3">
                  <c:v>Testar</c:v>
                </c:pt>
                <c:pt idx="4">
                  <c:v>Executar</c:v>
                </c:pt>
                <c:pt idx="5">
                  <c:v>Lançar</c:v>
                </c:pt>
              </c:strCache>
            </c:strRef>
          </c:cat>
          <c:val>
            <c:numRef>
              <c:f>'EM BRANCO – Acompanhamento do p'!$E$24:$E$29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497F-9147-9296-7E12A9E6404E}"/>
            </c:ext>
          </c:extLst>
        </c:ser>
        <c:ser>
          <c:idx val="0"/>
          <c:order val="1"/>
          <c:dPt>
            <c:idx val="0"/>
            <c:bubble3D val="0"/>
            <c:spPr>
              <a:solidFill>
                <a:srgbClr val="81D6F0"/>
              </a:solidFill>
            </c:spPr>
            <c:extLst>
              <c:ext xmlns:c16="http://schemas.microsoft.com/office/drawing/2014/chart" uri="{C3380CC4-5D6E-409C-BE32-E72D297353CC}">
                <c16:uniqueId val="{0000000E-497F-9147-9296-7E12A9E6404E}"/>
              </c:ext>
            </c:extLst>
          </c:dPt>
          <c:dPt>
            <c:idx val="1"/>
            <c:bubble3D val="0"/>
            <c:spPr>
              <a:solidFill>
                <a:srgbClr val="92D050"/>
              </a:solidFill>
            </c:spPr>
            <c:extLst>
              <c:ext xmlns:c16="http://schemas.microsoft.com/office/drawing/2014/chart" uri="{C3380CC4-5D6E-409C-BE32-E72D297353CC}">
                <c16:uniqueId val="{00000010-497F-9147-9296-7E12A9E6404E}"/>
              </c:ext>
            </c:extLst>
          </c:dPt>
          <c:dPt>
            <c:idx val="2"/>
            <c:bubble3D val="0"/>
            <c:spPr>
              <a:solidFill>
                <a:srgbClr val="00BD32"/>
              </a:solidFill>
            </c:spPr>
            <c:extLst>
              <c:ext xmlns:c16="http://schemas.microsoft.com/office/drawing/2014/chart" uri="{C3380CC4-5D6E-409C-BE32-E72D297353CC}">
                <c16:uniqueId val="{00000012-497F-9147-9296-7E12A9E6404E}"/>
              </c:ext>
            </c:extLst>
          </c:dPt>
          <c:dPt>
            <c:idx val="3"/>
            <c:bubble3D val="0"/>
            <c:spPr>
              <a:solidFill>
                <a:schemeClr val="accent4"/>
              </a:solidFill>
            </c:spPr>
            <c:extLst>
              <c:ext xmlns:c16="http://schemas.microsoft.com/office/drawing/2014/chart" uri="{C3380CC4-5D6E-409C-BE32-E72D297353CC}">
                <c16:uniqueId val="{00000014-497F-9147-9296-7E12A9E6404E}"/>
              </c:ext>
            </c:extLst>
          </c:dPt>
          <c:dPt>
            <c:idx val="4"/>
            <c:bubble3D val="0"/>
            <c:spPr>
              <a:solidFill>
                <a:srgbClr val="D2D2D2"/>
              </a:solidFill>
            </c:spPr>
            <c:extLst>
              <c:ext xmlns:c16="http://schemas.microsoft.com/office/drawing/2014/chart" uri="{C3380CC4-5D6E-409C-BE32-E72D297353CC}">
                <c16:uniqueId val="{00000016-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Acompanhamento do p'!$D$24:$D$29</c:f>
              <c:strCache>
                <c:ptCount val="6"/>
                <c:pt idx="0">
                  <c:v>Pesquisar</c:v>
                </c:pt>
                <c:pt idx="1">
                  <c:v>Aprovação</c:v>
                </c:pt>
                <c:pt idx="2">
                  <c:v>Desenvolver</c:v>
                </c:pt>
                <c:pt idx="3">
                  <c:v>Testar</c:v>
                </c:pt>
                <c:pt idx="4">
                  <c:v>Executar</c:v>
                </c:pt>
                <c:pt idx="5">
                  <c:v>Lançar</c:v>
                </c:pt>
              </c:strCache>
            </c:strRef>
          </c:cat>
          <c:val>
            <c:numRef>
              <c:f>'EM BRANCO – Acompanhamento do p'!$E$24:$E$29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7-497F-9147-9296-7E12A9E6404E}"/>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ttps://pt.smartsheet.com/try-it?trp=57707&amp;utm_language=PT&amp;utm_source=template-excel&amp;utm_medium=content&amp;utm_campaign=ic-Project+Pipeline+Tracker-excel-57707-pt&amp;lpa=ic+Project+Pipeline+Tracker+excel+57707+pt"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698500</xdr:colOff>
      <xdr:row>4</xdr:row>
      <xdr:rowOff>0</xdr:rowOff>
    </xdr:from>
    <xdr:to>
      <xdr:col>9</xdr:col>
      <xdr:colOff>533400</xdr:colOff>
      <xdr:row>4</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673100</xdr:colOff>
      <xdr:row>4</xdr:row>
      <xdr:rowOff>1917700</xdr:rowOff>
    </xdr:from>
    <xdr:to>
      <xdr:col>14</xdr:col>
      <xdr:colOff>88900</xdr:colOff>
      <xdr:row>4</xdr:row>
      <xdr:rowOff>4089400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4</xdr:col>
      <xdr:colOff>495300</xdr:colOff>
      <xdr:row>4</xdr:row>
      <xdr:rowOff>4089400</xdr:rowOff>
    </xdr:to>
    <xdr:graphicFrame macro="">
      <xdr:nvGraphicFramePr>
        <xdr:cNvPr id="9" name="Chart 8">
          <a:extLst>
            <a:ext uri="{FF2B5EF4-FFF2-40B4-BE49-F238E27FC236}">
              <a16:creationId xmlns:a16="http://schemas.microsoft.com/office/drawing/2014/main" id="{0207360A-8864-CB4C-8A28-89606057B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0</xdr:row>
      <xdr:rowOff>114300</xdr:rowOff>
    </xdr:from>
    <xdr:to>
      <xdr:col>14</xdr:col>
      <xdr:colOff>1866900</xdr:colOff>
      <xdr:row>0</xdr:row>
      <xdr:rowOff>558800</xdr:rowOff>
    </xdr:to>
    <xdr:sp macro="" textlink="">
      <xdr:nvSpPr>
        <xdr:cNvPr id="2" name="Text Box 3">
          <a:hlinkClick xmlns:r="http://schemas.openxmlformats.org/officeDocument/2006/relationships" r:id="rId4"/>
          <a:extLst>
            <a:ext uri="{FF2B5EF4-FFF2-40B4-BE49-F238E27FC236}">
              <a16:creationId xmlns:a16="http://schemas.microsoft.com/office/drawing/2014/main" id="{4CBD3A03-1C2A-2202-10AD-16A793BFF2BC}"/>
            </a:ext>
          </a:extLst>
        </xdr:cNvPr>
        <xdr:cNvSpPr txBox="1"/>
      </xdr:nvSpPr>
      <xdr:spPr>
        <a:xfrm>
          <a:off x="13042900" y="114300"/>
          <a:ext cx="4927600" cy="444500"/>
        </a:xfrm>
        <a:prstGeom prst="rect">
          <a:avLst/>
        </a:prstGeom>
        <a:solidFill>
          <a:srgbClr val="00BD32"/>
        </a:solid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lgn="ctr" rtl="0">
            <a:lnSpc>
              <a:spcPct val="150000"/>
            </a:lnSpc>
            <a:spcBef>
              <a:spcPts val="0"/>
            </a:spcBef>
            <a:spcAft>
              <a:spcPts val="0"/>
            </a:spcAft>
          </a:pPr>
          <a:r>
            <a:rPr lang="pt-BR" sz="18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Experimente o Smartsheet GRATUITAMENTE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419100</xdr:colOff>
      <xdr:row>4</xdr:row>
      <xdr:rowOff>0</xdr:rowOff>
    </xdr:from>
    <xdr:to>
      <xdr:col>9</xdr:col>
      <xdr:colOff>254000</xdr:colOff>
      <xdr:row>4</xdr:row>
      <xdr:rowOff>4089400</xdr:rowOff>
    </xdr:to>
    <xdr:graphicFrame macro="">
      <xdr:nvGraphicFramePr>
        <xdr:cNvPr id="2" name="Chart 1">
          <a:extLst>
            <a:ext uri="{FF2B5EF4-FFF2-40B4-BE49-F238E27FC236}">
              <a16:creationId xmlns:a16="http://schemas.microsoft.com/office/drawing/2014/main" id="{E37CE2F2-B6C2-6A40-82D0-9DA2211CC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673100</xdr:colOff>
      <xdr:row>4</xdr:row>
      <xdr:rowOff>1917700</xdr:rowOff>
    </xdr:from>
    <xdr:to>
      <xdr:col>14</xdr:col>
      <xdr:colOff>88900</xdr:colOff>
      <xdr:row>4</xdr:row>
      <xdr:rowOff>4089400</xdr:rowOff>
    </xdr:to>
    <xdr:graphicFrame macro="">
      <xdr:nvGraphicFramePr>
        <xdr:cNvPr id="3" name="Chart 2">
          <a:extLst>
            <a:ext uri="{FF2B5EF4-FFF2-40B4-BE49-F238E27FC236}">
              <a16:creationId xmlns:a16="http://schemas.microsoft.com/office/drawing/2014/main" id="{65833A9E-2644-6C4A-8AE2-2686A5DD5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4</xdr:col>
      <xdr:colOff>38100</xdr:colOff>
      <xdr:row>4</xdr:row>
      <xdr:rowOff>4089400</xdr:rowOff>
    </xdr:to>
    <xdr:graphicFrame macro="">
      <xdr:nvGraphicFramePr>
        <xdr:cNvPr id="5" name="Chart 4">
          <a:extLst>
            <a:ext uri="{FF2B5EF4-FFF2-40B4-BE49-F238E27FC236}">
              <a16:creationId xmlns:a16="http://schemas.microsoft.com/office/drawing/2014/main" id="{2A6E62AA-1B02-EA42-BB19-5814EA917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660400</xdr:colOff>
      <xdr:row>4</xdr:row>
      <xdr:rowOff>76200</xdr:rowOff>
    </xdr:from>
    <xdr:to>
      <xdr:col>12</xdr:col>
      <xdr:colOff>12700</xdr:colOff>
      <xdr:row>4</xdr:row>
      <xdr:rowOff>800100</xdr:rowOff>
    </xdr:to>
    <xdr:sp macro="" textlink="">
      <xdr:nvSpPr>
        <xdr:cNvPr id="6" name="TextBox 5">
          <a:extLst>
            <a:ext uri="{FF2B5EF4-FFF2-40B4-BE49-F238E27FC236}">
              <a16:creationId xmlns:a16="http://schemas.microsoft.com/office/drawing/2014/main" id="{47D425AB-45D9-AD48-8F5B-90DEA257EDFD}"/>
            </a:ext>
          </a:extLst>
        </xdr:cNvPr>
        <xdr:cNvSpPr txBox="1"/>
      </xdr:nvSpPr>
      <xdr:spPr>
        <a:xfrm>
          <a:off x="9753600" y="1536700"/>
          <a:ext cx="4622800" cy="7239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200">
              <a:latin typeface="Century Gothic" panose="020B0502020202020204" pitchFamily="34" charset="0"/>
            </a:rPr>
            <a:t>Insira os DADOS DO PAINEL nas tabelas a partir da linha 10. </a:t>
          </a:r>
        </a:p>
        <a:p>
          <a:pPr rtl="0"/>
          <a:r>
            <a:rPr lang="pt-BR" sz="1200">
              <a:latin typeface="Century Gothic" panose="020B0502020202020204" pitchFamily="34" charset="0"/>
            </a:rPr>
            <a:t>Os gráficos do painel serão preenchidos automaticamente. </a:t>
          </a:r>
        </a:p>
        <a:p>
          <a:pPr rtl="0"/>
          <a:r>
            <a:rPr lang="pt-BR" sz="1200">
              <a:latin typeface="Century Gothic" panose="020B0502020202020204" pitchFamily="34" charset="0"/>
            </a:rPr>
            <a:t>O usuário somente deve preencher as células não sombreadas. </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707&amp;utm_language=PT&amp;utm_source=template-excel&amp;utm_medium=content&amp;utm_campaign=ic-Project+Pipeline+Tracker-excel-57707-pt&amp;lpa=ic+Project+Pipeline+Tracker+excel+57707+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07"/>
  <sheetViews>
    <sheetView showGridLines="0" tabSelected="1" workbookViewId="0">
      <pane ySplit="1" topLeftCell="A2" activePane="bottomLeft" state="frozen"/>
      <selection pane="bottomLeft" activeCell="B32" sqref="B32:O32"/>
    </sheetView>
  </sheetViews>
  <sheetFormatPr baseColWidth="10" defaultColWidth="11" defaultRowHeight="13"/>
  <cols>
    <col min="1" max="1" width="3.33203125" style="6" customWidth="1"/>
    <col min="2" max="2" width="10.83203125" style="6" customWidth="1"/>
    <col min="3" max="3" width="39.83203125" style="6" customWidth="1"/>
    <col min="4" max="7" width="14.83203125" style="6" customWidth="1"/>
    <col min="8" max="8" width="16.33203125" style="6" customWidth="1"/>
    <col min="9" max="10" width="14.83203125" style="6" customWidth="1"/>
    <col min="11" max="11" width="11.83203125" style="6" customWidth="1"/>
    <col min="12" max="12" width="12.83203125" style="6" customWidth="1"/>
    <col min="13" max="13" width="16.5" style="6" customWidth="1"/>
    <col min="14" max="14" width="10.83203125" style="6" customWidth="1"/>
    <col min="15" max="15" width="25.83203125" style="6" customWidth="1"/>
    <col min="16" max="16" width="3.33203125" style="6" customWidth="1"/>
    <col min="17" max="17" width="12.83203125" style="6" customWidth="1"/>
    <col min="18" max="18" width="3.33203125" style="6" customWidth="1"/>
    <col min="19" max="19" width="16.6640625" style="6" customWidth="1"/>
    <col min="20" max="20" width="3.33203125" style="6" customWidth="1"/>
    <col min="21" max="21" width="10.83203125" style="6" customWidth="1"/>
    <col min="22" max="22" width="3.33203125" style="6" customWidth="1"/>
    <col min="23" max="16384" width="11" style="6"/>
  </cols>
  <sheetData>
    <row r="1" spans="1:257" s="10" customFormat="1" ht="50" customHeight="1">
      <c r="B1" s="34" t="s">
        <v>9</v>
      </c>
    </row>
    <row r="2" spans="1:257" s="18" customFormat="1" ht="33" customHeight="1">
      <c r="A2" s="15"/>
      <c r="B2" s="79" t="s">
        <v>10</v>
      </c>
      <c r="C2" s="79"/>
      <c r="D2" s="79"/>
      <c r="E2" s="79"/>
      <c r="F2" s="16" t="s">
        <v>11</v>
      </c>
      <c r="G2" s="17" t="s">
        <v>0</v>
      </c>
      <c r="H2" s="16" t="s">
        <v>12</v>
      </c>
      <c r="I2" s="16" t="s">
        <v>13</v>
      </c>
      <c r="J2" s="16" t="s">
        <v>14</v>
      </c>
      <c r="K2" s="82" t="s">
        <v>15</v>
      </c>
      <c r="L2" s="82"/>
      <c r="O2" s="15"/>
      <c r="P2" s="15"/>
      <c r="Q2" s="15"/>
      <c r="R2" s="15"/>
      <c r="S2" s="15"/>
      <c r="T2" s="15"/>
      <c r="U2" s="15"/>
      <c r="V2" s="15"/>
      <c r="W2" s="15"/>
      <c r="X2" s="15"/>
      <c r="Y2" s="15"/>
      <c r="Z2" s="15"/>
      <c r="AA2" s="15"/>
      <c r="AB2" s="15"/>
      <c r="AC2" s="15"/>
      <c r="AD2" s="15"/>
      <c r="AE2" s="15"/>
      <c r="AF2" s="15"/>
      <c r="AG2" s="15"/>
    </row>
    <row r="3" spans="1:257" ht="35" customHeight="1" thickBot="1">
      <c r="A3" s="1"/>
      <c r="B3" s="75"/>
      <c r="C3" s="76"/>
      <c r="D3" s="76"/>
      <c r="E3" s="77"/>
      <c r="F3" s="33" t="s">
        <v>1</v>
      </c>
      <c r="G3" s="67" t="s">
        <v>16</v>
      </c>
      <c r="H3" s="63">
        <f>E29</f>
        <v>3</v>
      </c>
      <c r="I3" s="64">
        <f>IFERROR(F29/F30,"0")</f>
        <v>0.27272727272727271</v>
      </c>
      <c r="J3" s="66">
        <f>I29</f>
        <v>1</v>
      </c>
      <c r="K3" s="83">
        <f>IFERROR(AVERAGEIF(K10:K20,"&lt;&gt;0"),"")</f>
        <v>78</v>
      </c>
      <c r="L3" s="84"/>
      <c r="O3" s="1"/>
      <c r="P3" s="1"/>
      <c r="Q3" s="1"/>
      <c r="R3" s="1"/>
      <c r="S3" s="1"/>
      <c r="T3" s="1"/>
      <c r="U3" s="1"/>
      <c r="V3" s="1"/>
      <c r="W3" s="1"/>
      <c r="X3" s="1"/>
      <c r="Y3" s="1"/>
      <c r="Z3" s="1"/>
      <c r="AA3" s="1"/>
      <c r="AB3" s="1"/>
      <c r="AC3" s="1"/>
      <c r="AD3" s="1"/>
      <c r="AE3" s="1"/>
      <c r="AF3" s="1"/>
      <c r="AG3" s="1"/>
    </row>
    <row r="4" spans="1:257">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23"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5" customHeight="1">
      <c r="A7" s="1"/>
      <c r="B7" s="81" t="s">
        <v>17</v>
      </c>
      <c r="C7" s="81"/>
      <c r="D7" s="8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25" customHeight="1">
      <c r="A8" s="1"/>
      <c r="B8" s="80" t="s">
        <v>18</v>
      </c>
      <c r="C8" s="80"/>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10" customFormat="1" ht="46" customHeight="1">
      <c r="A9" s="9"/>
      <c r="B9" s="13" t="s">
        <v>19</v>
      </c>
      <c r="C9" s="13" t="s">
        <v>20</v>
      </c>
      <c r="D9" s="57" t="s">
        <v>21</v>
      </c>
      <c r="E9" s="54" t="s">
        <v>22</v>
      </c>
      <c r="F9" s="51" t="s">
        <v>23</v>
      </c>
      <c r="G9" s="50" t="s">
        <v>24</v>
      </c>
      <c r="H9" s="49" t="s">
        <v>25</v>
      </c>
      <c r="I9" s="48" t="s">
        <v>26</v>
      </c>
      <c r="J9" s="61" t="s">
        <v>27</v>
      </c>
      <c r="K9" s="60" t="s">
        <v>28</v>
      </c>
      <c r="L9" s="13" t="s">
        <v>29</v>
      </c>
      <c r="M9" s="13" t="s">
        <v>0</v>
      </c>
      <c r="N9" s="13" t="s">
        <v>30</v>
      </c>
      <c r="O9" s="13" t="s">
        <v>31</v>
      </c>
      <c r="P9" s="9"/>
      <c r="Q9" s="13" t="s">
        <v>29</v>
      </c>
      <c r="R9" s="9"/>
      <c r="S9" s="13" t="s">
        <v>0</v>
      </c>
      <c r="T9" s="9"/>
      <c r="U9" s="13" t="s">
        <v>30</v>
      </c>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row>
    <row r="10" spans="1:257" s="8" customFormat="1" ht="23" customHeight="1">
      <c r="A10" s="7"/>
      <c r="B10" s="3">
        <v>1</v>
      </c>
      <c r="C10" s="2" t="s">
        <v>32</v>
      </c>
      <c r="D10" s="58">
        <v>46389</v>
      </c>
      <c r="E10" s="55">
        <v>46395</v>
      </c>
      <c r="F10" s="52">
        <v>46402</v>
      </c>
      <c r="G10" s="52">
        <v>46414</v>
      </c>
      <c r="H10" s="52">
        <v>46418</v>
      </c>
      <c r="I10" s="52">
        <v>46438</v>
      </c>
      <c r="J10" s="58">
        <v>46446</v>
      </c>
      <c r="K10" s="62">
        <f>IF(J10=0,0,J10-D10)</f>
        <v>57</v>
      </c>
      <c r="L10" s="2" t="s">
        <v>33</v>
      </c>
      <c r="M10" s="11" t="s">
        <v>34</v>
      </c>
      <c r="N10" s="2" t="s">
        <v>35</v>
      </c>
      <c r="O10" s="2"/>
      <c r="Q10" s="40" t="s">
        <v>36</v>
      </c>
      <c r="S10" s="19" t="s">
        <v>37</v>
      </c>
      <c r="T10" s="7"/>
      <c r="U10" s="35" t="s">
        <v>38</v>
      </c>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3" customHeight="1">
      <c r="A11" s="7"/>
      <c r="B11" s="3">
        <v>2</v>
      </c>
      <c r="C11" s="4" t="s">
        <v>4</v>
      </c>
      <c r="D11" s="59">
        <v>46391</v>
      </c>
      <c r="E11" s="56">
        <v>46398</v>
      </c>
      <c r="F11" s="53">
        <v>46405</v>
      </c>
      <c r="G11" s="53">
        <v>46422</v>
      </c>
      <c r="H11" s="53">
        <v>46436</v>
      </c>
      <c r="I11" s="53"/>
      <c r="J11" s="59"/>
      <c r="K11" s="62">
        <f t="shared" ref="K11:K20" si="0">IF(J11=0,0,J11-D11)</f>
        <v>0</v>
      </c>
      <c r="L11" s="3" t="s">
        <v>39</v>
      </c>
      <c r="M11" s="68" t="s">
        <v>40</v>
      </c>
      <c r="N11" s="3" t="s">
        <v>41</v>
      </c>
      <c r="O11" s="2"/>
      <c r="Q11" s="41" t="s">
        <v>42</v>
      </c>
      <c r="S11" s="3" t="s">
        <v>40</v>
      </c>
      <c r="T11" s="7"/>
      <c r="U11" s="36" t="s">
        <v>41</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 customHeight="1">
      <c r="A12" s="7"/>
      <c r="B12" s="3">
        <v>3</v>
      </c>
      <c r="C12" s="4" t="s">
        <v>43</v>
      </c>
      <c r="D12" s="59">
        <v>46394</v>
      </c>
      <c r="E12" s="56">
        <v>46398</v>
      </c>
      <c r="F12" s="53">
        <v>46415</v>
      </c>
      <c r="G12" s="53">
        <v>46418</v>
      </c>
      <c r="H12" s="53"/>
      <c r="I12" s="53"/>
      <c r="J12" s="59"/>
      <c r="K12" s="62">
        <f t="shared" si="0"/>
        <v>0</v>
      </c>
      <c r="L12" s="3" t="s">
        <v>44</v>
      </c>
      <c r="M12" s="68" t="s">
        <v>40</v>
      </c>
      <c r="N12" s="3" t="s">
        <v>41</v>
      </c>
      <c r="O12" s="2"/>
      <c r="Q12" s="42" t="s">
        <v>44</v>
      </c>
      <c r="S12" s="3" t="s">
        <v>34</v>
      </c>
      <c r="T12" s="7"/>
      <c r="U12" s="37" t="s">
        <v>35</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 customHeight="1">
      <c r="A13" s="7"/>
      <c r="B13" s="3">
        <v>4</v>
      </c>
      <c r="C13" s="11" t="s">
        <v>5</v>
      </c>
      <c r="D13" s="59">
        <v>46397</v>
      </c>
      <c r="E13" s="56">
        <v>46402</v>
      </c>
      <c r="F13" s="53">
        <v>46440</v>
      </c>
      <c r="G13" s="53"/>
      <c r="H13" s="53"/>
      <c r="I13" s="53"/>
      <c r="J13" s="59"/>
      <c r="K13" s="62">
        <f t="shared" si="0"/>
        <v>0</v>
      </c>
      <c r="L13" s="3" t="s">
        <v>42</v>
      </c>
      <c r="M13" s="68" t="s">
        <v>40</v>
      </c>
      <c r="N13" s="3" t="s">
        <v>38</v>
      </c>
      <c r="O13" s="2"/>
      <c r="Q13" s="43" t="s">
        <v>39</v>
      </c>
      <c r="S13" s="11" t="s">
        <v>45</v>
      </c>
      <c r="T13" s="7"/>
      <c r="U13" s="11"/>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 customHeight="1">
      <c r="A14" s="7"/>
      <c r="B14" s="3">
        <v>5</v>
      </c>
      <c r="C14" s="4" t="s">
        <v>46</v>
      </c>
      <c r="D14" s="59">
        <v>46400</v>
      </c>
      <c r="E14" s="56">
        <v>46407</v>
      </c>
      <c r="F14" s="53"/>
      <c r="G14" s="53"/>
      <c r="H14" s="53"/>
      <c r="I14" s="53"/>
      <c r="J14" s="59"/>
      <c r="K14" s="62">
        <f t="shared" si="0"/>
        <v>0</v>
      </c>
      <c r="L14" s="3" t="s">
        <v>36</v>
      </c>
      <c r="M14" s="68" t="s">
        <v>37</v>
      </c>
      <c r="N14" s="3" t="s">
        <v>38</v>
      </c>
      <c r="O14" s="2"/>
      <c r="P14" s="7"/>
      <c r="Q14" s="44" t="s">
        <v>47</v>
      </c>
      <c r="R14" s="7"/>
      <c r="S14" s="11" t="s">
        <v>48</v>
      </c>
      <c r="T14" s="7"/>
      <c r="U14" s="1"/>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 customHeight="1">
      <c r="A15" s="7"/>
      <c r="B15" s="3">
        <v>6</v>
      </c>
      <c r="C15" s="4" t="s">
        <v>49</v>
      </c>
      <c r="D15" s="59">
        <v>46403</v>
      </c>
      <c r="E15" s="56">
        <v>46416</v>
      </c>
      <c r="F15" s="53">
        <v>46432</v>
      </c>
      <c r="G15" s="53"/>
      <c r="H15" s="53"/>
      <c r="I15" s="53"/>
      <c r="J15" s="59"/>
      <c r="K15" s="62">
        <f t="shared" si="0"/>
        <v>0</v>
      </c>
      <c r="L15" s="3" t="s">
        <v>42</v>
      </c>
      <c r="M15" s="68" t="s">
        <v>45</v>
      </c>
      <c r="N15" s="3" t="s">
        <v>38</v>
      </c>
      <c r="O15" s="2"/>
      <c r="P15" s="7"/>
      <c r="Q15" s="45" t="s">
        <v>33</v>
      </c>
      <c r="R15" s="7"/>
      <c r="S15" s="65" t="s">
        <v>50</v>
      </c>
      <c r="T15" s="7"/>
      <c r="U15" s="1"/>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 customHeight="1">
      <c r="A16" s="7"/>
      <c r="B16" s="3">
        <v>7</v>
      </c>
      <c r="C16" s="12" t="s">
        <v>51</v>
      </c>
      <c r="D16" s="59">
        <v>46406</v>
      </c>
      <c r="E16" s="55">
        <v>46419</v>
      </c>
      <c r="F16" s="52">
        <v>46429</v>
      </c>
      <c r="G16" s="52">
        <v>46439</v>
      </c>
      <c r="H16" s="52"/>
      <c r="I16" s="52"/>
      <c r="J16" s="58"/>
      <c r="K16" s="62">
        <f t="shared" si="0"/>
        <v>0</v>
      </c>
      <c r="L16" s="3" t="s">
        <v>44</v>
      </c>
      <c r="M16" s="68" t="s">
        <v>48</v>
      </c>
      <c r="N16" s="3" t="s">
        <v>41</v>
      </c>
      <c r="O16" s="2"/>
      <c r="P16" s="7"/>
      <c r="Q16" s="1"/>
      <c r="R16" s="7"/>
      <c r="S16" s="1"/>
      <c r="T16" s="7"/>
      <c r="U16" s="1"/>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3" customHeight="1">
      <c r="A17" s="7"/>
      <c r="B17" s="3">
        <v>8</v>
      </c>
      <c r="C17" s="12" t="s">
        <v>52</v>
      </c>
      <c r="D17" s="59">
        <v>46409</v>
      </c>
      <c r="E17" s="55">
        <v>46427</v>
      </c>
      <c r="F17" s="52">
        <v>46437</v>
      </c>
      <c r="G17" s="52">
        <v>46443</v>
      </c>
      <c r="H17" s="52">
        <v>46455</v>
      </c>
      <c r="I17" s="52"/>
      <c r="J17" s="58"/>
      <c r="K17" s="62">
        <f t="shared" si="0"/>
        <v>0</v>
      </c>
      <c r="L17" s="3" t="s">
        <v>39</v>
      </c>
      <c r="M17" s="68" t="s">
        <v>50</v>
      </c>
      <c r="N17" s="3" t="s">
        <v>38</v>
      </c>
      <c r="O17" s="2"/>
      <c r="P17" s="7"/>
      <c r="Q17" s="1"/>
      <c r="R17" s="7"/>
      <c r="S17" s="1"/>
      <c r="T17" s="7"/>
      <c r="U17" s="1"/>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3" customHeight="1">
      <c r="A18" s="7"/>
      <c r="B18" s="3">
        <v>9</v>
      </c>
      <c r="C18" s="12" t="s">
        <v>6</v>
      </c>
      <c r="D18" s="59">
        <v>46412</v>
      </c>
      <c r="E18" s="55">
        <v>46423</v>
      </c>
      <c r="F18" s="52">
        <v>46433</v>
      </c>
      <c r="G18" s="52">
        <v>46443</v>
      </c>
      <c r="H18" s="52">
        <v>46446</v>
      </c>
      <c r="I18" s="52">
        <v>46460</v>
      </c>
      <c r="J18" s="58"/>
      <c r="K18" s="62">
        <f t="shared" si="0"/>
        <v>0</v>
      </c>
      <c r="L18" s="3" t="s">
        <v>47</v>
      </c>
      <c r="M18" s="68" t="s">
        <v>40</v>
      </c>
      <c r="N18" s="3" t="s">
        <v>35</v>
      </c>
      <c r="O18" s="2"/>
      <c r="P18" s="7"/>
      <c r="Q18" s="1"/>
      <c r="R18" s="7"/>
      <c r="S18" s="1"/>
      <c r="T18" s="7"/>
      <c r="U18" s="1"/>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3" customHeight="1">
      <c r="A19" s="7"/>
      <c r="B19" s="3">
        <v>10</v>
      </c>
      <c r="C19" s="12" t="s">
        <v>53</v>
      </c>
      <c r="D19" s="59">
        <v>46415</v>
      </c>
      <c r="E19" s="55">
        <v>46424</v>
      </c>
      <c r="F19" s="52">
        <v>46448</v>
      </c>
      <c r="G19" s="52">
        <v>46472</v>
      </c>
      <c r="H19" s="52">
        <v>46483</v>
      </c>
      <c r="I19" s="52">
        <v>46493</v>
      </c>
      <c r="J19" s="58">
        <v>46497</v>
      </c>
      <c r="K19" s="62">
        <f t="shared" si="0"/>
        <v>82</v>
      </c>
      <c r="L19" s="3" t="s">
        <v>33</v>
      </c>
      <c r="M19" s="68" t="s">
        <v>34</v>
      </c>
      <c r="N19" s="3" t="s">
        <v>41</v>
      </c>
      <c r="O19" s="2"/>
      <c r="P19" s="7"/>
      <c r="Q19" s="1"/>
      <c r="R19" s="7"/>
      <c r="S19" s="1"/>
      <c r="T19" s="7"/>
      <c r="U19" s="1"/>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3" customHeight="1">
      <c r="A20" s="7"/>
      <c r="B20" s="3">
        <v>11</v>
      </c>
      <c r="C20" s="12" t="s">
        <v>7</v>
      </c>
      <c r="D20" s="59">
        <v>46418</v>
      </c>
      <c r="E20" s="55">
        <v>46420</v>
      </c>
      <c r="F20" s="52">
        <v>46448</v>
      </c>
      <c r="G20" s="52">
        <v>46451</v>
      </c>
      <c r="H20" s="52">
        <v>46479</v>
      </c>
      <c r="I20" s="52">
        <v>46499</v>
      </c>
      <c r="J20" s="58">
        <v>46513</v>
      </c>
      <c r="K20" s="62">
        <f t="shared" si="0"/>
        <v>95</v>
      </c>
      <c r="L20" s="3" t="s">
        <v>33</v>
      </c>
      <c r="M20" s="68" t="s">
        <v>34</v>
      </c>
      <c r="N20" s="3" t="s">
        <v>38</v>
      </c>
      <c r="O20" s="2"/>
      <c r="P20" s="7"/>
      <c r="Q20" s="1"/>
      <c r="R20" s="7"/>
      <c r="S20" s="1"/>
      <c r="T20" s="7"/>
      <c r="U20" s="1"/>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25" customHeight="1">
      <c r="A22" s="1"/>
      <c r="D22" s="80" t="s">
        <v>54</v>
      </c>
      <c r="E22" s="80"/>
      <c r="F22" s="80"/>
      <c r="H22" s="80" t="s">
        <v>55</v>
      </c>
      <c r="I22" s="80"/>
      <c r="J22" s="80"/>
      <c r="K22" s="47"/>
      <c r="L22" s="78" t="s">
        <v>56</v>
      </c>
      <c r="M22" s="78"/>
      <c r="N22" s="78"/>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s="14" customFormat="1" ht="23" customHeight="1">
      <c r="D23" s="30" t="s">
        <v>29</v>
      </c>
      <c r="E23" s="31" t="s">
        <v>57</v>
      </c>
      <c r="F23" s="31" t="s">
        <v>2</v>
      </c>
      <c r="H23" s="30" t="s">
        <v>0</v>
      </c>
      <c r="I23" s="31" t="s">
        <v>57</v>
      </c>
      <c r="J23" s="31" t="s">
        <v>2</v>
      </c>
      <c r="L23" s="30" t="s">
        <v>0</v>
      </c>
      <c r="M23" s="31" t="s">
        <v>57</v>
      </c>
      <c r="N23" s="31" t="s">
        <v>2</v>
      </c>
    </row>
    <row r="24" spans="1:257" s="14" customFormat="1" ht="23" customHeight="1">
      <c r="D24" s="40" t="s">
        <v>36</v>
      </c>
      <c r="E24" s="24">
        <f>COUNTIF(L10:L20, "Research")</f>
        <v>1</v>
      </c>
      <c r="F24" s="25">
        <f>IFERROR(E24/E30,"")</f>
        <v>9.0909090909090912E-2</v>
      </c>
      <c r="H24" s="21" t="s">
        <v>37</v>
      </c>
      <c r="I24" s="24">
        <f>COUNTIF(M10:M20, "Not Started")</f>
        <v>1</v>
      </c>
      <c r="J24" s="25">
        <f>IFERROR(I24/I30,"")</f>
        <v>0.1</v>
      </c>
      <c r="L24" s="46" t="s">
        <v>58</v>
      </c>
      <c r="M24" s="24">
        <f>COUNTIF(N10:N20, "Internal")</f>
        <v>5</v>
      </c>
      <c r="N24" s="25">
        <f>IFERROR(M24/M27,"")</f>
        <v>0.45454545454545453</v>
      </c>
    </row>
    <row r="25" spans="1:257" s="14" customFormat="1" ht="23" customHeight="1">
      <c r="D25" s="41" t="s">
        <v>42</v>
      </c>
      <c r="E25" s="24">
        <f>COUNTIF(L10:L20, "Approval")</f>
        <v>2</v>
      </c>
      <c r="F25" s="25">
        <f>IFERROR(E25/E30,"")</f>
        <v>0.18181818181818182</v>
      </c>
      <c r="H25" s="3" t="s">
        <v>40</v>
      </c>
      <c r="I25" s="24">
        <f>COUNTIF(M10:M20, "In Progress")</f>
        <v>4</v>
      </c>
      <c r="J25" s="25">
        <f>IFERROR(I25/I30,"")</f>
        <v>0.4</v>
      </c>
      <c r="L25" s="38" t="s">
        <v>59</v>
      </c>
      <c r="M25" s="24">
        <f>COUNTIF(N10:N20, "External")</f>
        <v>4</v>
      </c>
      <c r="N25" s="25">
        <f>IFERROR(M25/M27,"")</f>
        <v>0.36363636363636365</v>
      </c>
    </row>
    <row r="26" spans="1:257" s="14" customFormat="1" ht="23" customHeight="1" thickBot="1">
      <c r="D26" s="42" t="s">
        <v>44</v>
      </c>
      <c r="E26" s="24">
        <f>COUNTIF(L10:L20, "Develop")</f>
        <v>2</v>
      </c>
      <c r="F26" s="25">
        <f>IFERROR(E26/E30,"")</f>
        <v>0.18181818181818182</v>
      </c>
      <c r="H26" s="20" t="s">
        <v>34</v>
      </c>
      <c r="I26" s="24">
        <f>COUNTIF(M10:M20, "Complete")</f>
        <v>3</v>
      </c>
      <c r="J26" s="25">
        <f>IFERROR(I26/I30,"")</f>
        <v>0.3</v>
      </c>
      <c r="L26" s="39" t="s">
        <v>60</v>
      </c>
      <c r="M26" s="26">
        <f>COUNTIF(N10:N20, "Hybrid")</f>
        <v>2</v>
      </c>
      <c r="N26" s="27">
        <f>IFERROR(M26/M27,"")</f>
        <v>0.18181818181818182</v>
      </c>
    </row>
    <row r="27" spans="1:257" s="14" customFormat="1" ht="23" customHeight="1">
      <c r="D27" s="43" t="s">
        <v>39</v>
      </c>
      <c r="E27" s="24">
        <f>COUNTIF(L10:L20, "Test")</f>
        <v>2</v>
      </c>
      <c r="F27" s="25">
        <f>IFERROR(E27/E30,"")</f>
        <v>0.18181818181818182</v>
      </c>
      <c r="H27" s="21" t="s">
        <v>45</v>
      </c>
      <c r="I27" s="24">
        <f>COUNTIF(M10:M20, "Overdue")</f>
        <v>1</v>
      </c>
      <c r="J27" s="25">
        <f>IFERROR(I27/I30,"")</f>
        <v>0.1</v>
      </c>
      <c r="L27" s="23" t="s">
        <v>3</v>
      </c>
      <c r="M27" s="28">
        <f>SUM(M22:M26)</f>
        <v>11</v>
      </c>
      <c r="N27" s="29">
        <f>SUM(N22:N26)</f>
        <v>1</v>
      </c>
    </row>
    <row r="28" spans="1:257" s="14" customFormat="1" ht="25" customHeight="1">
      <c r="D28" s="44" t="s">
        <v>47</v>
      </c>
      <c r="E28" s="24">
        <f>COUNTIF(L10:L20, "Execute")</f>
        <v>1</v>
      </c>
      <c r="F28" s="25">
        <f>IFERROR(E28/E30,"")</f>
        <v>9.0909090909090912E-2</v>
      </c>
      <c r="H28" s="21" t="s">
        <v>48</v>
      </c>
      <c r="I28" s="24">
        <f>COUNTIF(M10:M20, "Overdue")</f>
        <v>1</v>
      </c>
      <c r="J28" s="25">
        <f>IFERROR(I28/I30,"")</f>
        <v>0.1</v>
      </c>
    </row>
    <row r="29" spans="1:257" s="14" customFormat="1" ht="25" customHeight="1" thickBot="1">
      <c r="D29" s="45" t="s">
        <v>33</v>
      </c>
      <c r="E29" s="26">
        <f>COUNTIF(L10:L20, "Launch")</f>
        <v>3</v>
      </c>
      <c r="F29" s="27">
        <f>IFERROR(E29/E30,"")</f>
        <v>0.27272727272727271</v>
      </c>
      <c r="H29" s="22" t="s">
        <v>50</v>
      </c>
      <c r="I29" s="26">
        <f>COUNTIF(M10:M20, "On Hold")</f>
        <v>1</v>
      </c>
      <c r="J29" s="27">
        <f>IFERROR(I29/I30,"")</f>
        <v>0.1</v>
      </c>
    </row>
    <row r="30" spans="1:257" s="14" customFormat="1" ht="25" customHeight="1">
      <c r="D30" s="23" t="s">
        <v>3</v>
      </c>
      <c r="E30" s="28">
        <f>SUM(E24:E29)</f>
        <v>11</v>
      </c>
      <c r="F30" s="29">
        <f>SUM(F24:F29)</f>
        <v>1</v>
      </c>
      <c r="H30" s="23" t="s">
        <v>3</v>
      </c>
      <c r="I30" s="28">
        <f>SUM(I25:I29)</f>
        <v>10</v>
      </c>
      <c r="J30" s="29">
        <f>SUM(J25:J29)</f>
        <v>0.99999999999999989</v>
      </c>
    </row>
    <row r="31" spans="1:257" s="14" customFormat="1"/>
    <row r="32" spans="1:257" customFormat="1" ht="50" customHeight="1">
      <c r="A32" s="6"/>
      <c r="B32" s="86" t="s">
        <v>61</v>
      </c>
      <c r="C32" s="86"/>
      <c r="D32" s="86"/>
      <c r="E32" s="86"/>
      <c r="F32" s="86"/>
      <c r="G32" s="86"/>
      <c r="H32" s="86"/>
      <c r="I32" s="86"/>
      <c r="J32" s="86"/>
      <c r="K32" s="86"/>
      <c r="L32" s="86"/>
      <c r="M32" s="86"/>
      <c r="N32" s="86"/>
      <c r="O32" s="86"/>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8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8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8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8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8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8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8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8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8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8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8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8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8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8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row>
    <row r="319" spans="1:28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row>
    <row r="320" spans="1:28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sheetData>
  <mergeCells count="10">
    <mergeCell ref="B32:O32"/>
    <mergeCell ref="B3:E3"/>
    <mergeCell ref="L22:N22"/>
    <mergeCell ref="B2:E2"/>
    <mergeCell ref="B8:C8"/>
    <mergeCell ref="B7:D7"/>
    <mergeCell ref="H22:J22"/>
    <mergeCell ref="D22:F22"/>
    <mergeCell ref="K2:L2"/>
    <mergeCell ref="K3:L3"/>
  </mergeCells>
  <phoneticPr fontId="3" type="noConversion"/>
  <conditionalFormatting sqref="K10:K20">
    <cfRule type="containsText" dxfId="31" priority="7" operator="containsText" text="0">
      <formula>NOT(ISERROR(SEARCH("0",K10)))</formula>
    </cfRule>
  </conditionalFormatting>
  <conditionalFormatting sqref="Q10:Q15 L10:L20 D24:D29">
    <cfRule type="containsText" dxfId="30" priority="13" operator="containsText" text="Pesquisar">
      <formula>NOT(ISERROR(SEARCH("Pesquisar",D10)))</formula>
    </cfRule>
    <cfRule type="containsText" dxfId="29" priority="8" operator="containsText" text="Lançar">
      <formula>NOT(ISERROR(SEARCH("Lançar",D10)))</formula>
    </cfRule>
    <cfRule type="containsText" dxfId="28" priority="9" operator="containsText" text="Executar">
      <formula>NOT(ISERROR(SEARCH("Executar",D10)))</formula>
    </cfRule>
    <cfRule type="containsText" dxfId="27" priority="10" operator="containsText" text="Testar">
      <formula>NOT(ISERROR(SEARCH("Testar",D10)))</formula>
    </cfRule>
    <cfRule type="containsText" dxfId="26" priority="11" operator="containsText" text="Desenvolver">
      <formula>NOT(ISERROR(SEARCH("Desenvolver",D10)))</formula>
    </cfRule>
    <cfRule type="containsText" dxfId="25" priority="12" operator="containsText" text="Aprovação">
      <formula>NOT(ISERROR(SEARCH("Aprovação",D10)))</formula>
    </cfRule>
  </conditionalFormatting>
  <conditionalFormatting sqref="S10:S15 M10:M20 H24:H29">
    <cfRule type="containsText" dxfId="24" priority="1" operator="containsText" text="Em risco">
      <formula>NOT(ISERROR(SEARCH("Em risco",H10)))</formula>
    </cfRule>
    <cfRule type="containsText" dxfId="23" priority="76" operator="containsText" text="Atrasado">
      <formula>NOT(ISERROR(SEARCH("Atrasado",H10)))</formula>
    </cfRule>
    <cfRule type="containsText" dxfId="22" priority="99" operator="containsText" text="Não iniciado">
      <formula>NOT(ISERROR(SEARCH("Não iniciado",H10)))</formula>
    </cfRule>
    <cfRule type="containsText" dxfId="21" priority="98" operator="containsText" text="Em andamento">
      <formula>NOT(ISERROR(SEARCH("Em andamento",H10)))</formula>
    </cfRule>
    <cfRule type="containsText" dxfId="20" priority="97" operator="containsText" text="Concluído">
      <formula>NOT(ISERROR(SEARCH("Concluído",H10)))</formula>
    </cfRule>
    <cfRule type="containsText" dxfId="19" priority="96" operator="containsText" text="Em espera">
      <formula>NOT(ISERROR(SEARCH("Em espera",H10)))</formula>
    </cfRule>
  </conditionalFormatting>
  <conditionalFormatting sqref="U10:U13 N10:N20 L24:L26">
    <cfRule type="containsText" dxfId="18" priority="79" operator="containsText" text="Externo">
      <formula>NOT(ISERROR(SEARCH("Externo",L10)))</formula>
    </cfRule>
    <cfRule type="containsText" dxfId="17" priority="78" operator="containsText" text="Interno">
      <formula>NOT(ISERROR(SEARCH("Interno",L10)))</formula>
    </cfRule>
    <cfRule type="containsText" dxfId="16" priority="77" operator="containsText" text="Híbrido">
      <formula>NOT(ISERROR(SEARCH("Híbrido",L10)))</formula>
    </cfRule>
  </conditionalFormatting>
  <dataValidations count="3">
    <dataValidation type="list" allowBlank="1" showInputMessage="1" showErrorMessage="1" sqref="M10:M20" xr:uid="{00000000-0002-0000-0000-000000000000}">
      <formula1>$S$10:$S$15</formula1>
    </dataValidation>
    <dataValidation type="list" allowBlank="1" showInputMessage="1" showErrorMessage="1" sqref="N10:N20" xr:uid="{00000000-0002-0000-0000-000001000000}">
      <formula1>$U$10:$U$13</formula1>
    </dataValidation>
    <dataValidation type="list" allowBlank="1" showInputMessage="1" showErrorMessage="1" sqref="L10:L20" xr:uid="{00000000-0002-0000-0000-000002000000}">
      <formula1>$Q$10:$Q$15</formula1>
    </dataValidation>
  </dataValidations>
  <hyperlinks>
    <hyperlink ref="B32:O32" r:id="rId1" display="CLIQUE AQUI PARA CRIAR NO SMARTSHEET" xr:uid="{00000000-0004-0000-0000-000000000000}"/>
  </hyperlinks>
  <pageMargins left="0.3" right="0.3" top="0.3" bottom="0.3" header="0" footer="0"/>
  <pageSetup scale="66" fitToHeight="0" orientation="landscape" horizontalDpi="4294967292" verticalDpi="4294967292"/>
  <rowBreaks count="1" manualBreakCount="1">
    <brk id="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Q1006"/>
  <sheetViews>
    <sheetView showGridLines="0" workbookViewId="0">
      <selection activeCell="B3" sqref="B3:E3"/>
    </sheetView>
  </sheetViews>
  <sheetFormatPr baseColWidth="10" defaultColWidth="11" defaultRowHeight="13"/>
  <cols>
    <col min="1" max="1" width="3.33203125" style="6" customWidth="1"/>
    <col min="2" max="2" width="10.83203125" style="6" customWidth="1"/>
    <col min="3" max="3" width="45.83203125" style="6" customWidth="1"/>
    <col min="4" max="10" width="14.83203125" style="6" customWidth="1"/>
    <col min="11" max="11" width="11.83203125" style="6" customWidth="1"/>
    <col min="12" max="13" width="12.83203125" style="6" customWidth="1"/>
    <col min="14" max="14" width="10.83203125" style="6" customWidth="1"/>
    <col min="15" max="15" width="25.83203125" style="6" customWidth="1"/>
    <col min="16" max="16" width="3.33203125" style="6" customWidth="1"/>
    <col min="17" max="17" width="12.83203125" style="6" customWidth="1"/>
    <col min="18" max="18" width="3.33203125" style="6" customWidth="1"/>
    <col min="19" max="19" width="12.83203125" style="6" customWidth="1"/>
    <col min="20" max="20" width="3.33203125" style="6" customWidth="1"/>
    <col min="21" max="21" width="10.83203125" style="6" customWidth="1"/>
    <col min="22" max="22" width="3.33203125" style="6" customWidth="1"/>
    <col min="23" max="16384" width="11" style="6"/>
  </cols>
  <sheetData>
    <row r="1" spans="1:253" s="10" customFormat="1" ht="42" customHeight="1">
      <c r="B1" s="34" t="s">
        <v>9</v>
      </c>
    </row>
    <row r="2" spans="1:253" s="18" customFormat="1" ht="33" customHeight="1">
      <c r="A2" s="15"/>
      <c r="B2" s="79" t="s">
        <v>10</v>
      </c>
      <c r="C2" s="79"/>
      <c r="D2" s="79"/>
      <c r="E2" s="79"/>
      <c r="F2" s="16" t="s">
        <v>11</v>
      </c>
      <c r="G2" s="17" t="s">
        <v>0</v>
      </c>
      <c r="H2" s="16" t="s">
        <v>12</v>
      </c>
      <c r="I2" s="16" t="s">
        <v>13</v>
      </c>
      <c r="J2" s="16" t="s">
        <v>14</v>
      </c>
      <c r="K2" s="82" t="s">
        <v>15</v>
      </c>
      <c r="L2" s="82"/>
      <c r="O2" s="15"/>
      <c r="P2" s="15"/>
      <c r="Q2" s="15"/>
      <c r="R2" s="15"/>
      <c r="S2" s="15"/>
      <c r="T2" s="15"/>
      <c r="U2" s="15"/>
      <c r="V2" s="15"/>
      <c r="W2" s="15"/>
      <c r="X2" s="15"/>
      <c r="Y2" s="15"/>
      <c r="Z2" s="15"/>
      <c r="AA2" s="15"/>
      <c r="AB2" s="15"/>
      <c r="AC2" s="15"/>
    </row>
    <row r="3" spans="1:253" ht="35" customHeight="1" thickBot="1">
      <c r="A3" s="1"/>
      <c r="B3" s="75"/>
      <c r="C3" s="76"/>
      <c r="D3" s="76"/>
      <c r="E3" s="77"/>
      <c r="F3" s="33" t="s">
        <v>1</v>
      </c>
      <c r="G3" s="67" t="s">
        <v>16</v>
      </c>
      <c r="H3" s="63">
        <f>E29</f>
        <v>0</v>
      </c>
      <c r="I3" s="64" t="str">
        <f>IFERROR(F29/F30,"0")</f>
        <v>0</v>
      </c>
      <c r="J3" s="66">
        <f>I29</f>
        <v>0</v>
      </c>
      <c r="K3" s="83" t="str">
        <f>IFERROR(AVERAGEIF(K10:K20,"&lt;&gt;0"),"")</f>
        <v/>
      </c>
      <c r="L3" s="84"/>
      <c r="O3" s="1"/>
      <c r="P3" s="1"/>
      <c r="Q3" s="1"/>
      <c r="R3" s="1"/>
      <c r="S3" s="1"/>
      <c r="T3" s="1"/>
      <c r="U3" s="1"/>
      <c r="V3" s="1"/>
      <c r="W3" s="1"/>
      <c r="X3" s="1"/>
      <c r="Y3" s="1"/>
      <c r="Z3" s="1"/>
      <c r="AA3" s="1"/>
      <c r="AB3" s="1"/>
      <c r="AC3" s="1"/>
    </row>
    <row r="4" spans="1:25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323" customHeight="1">
      <c r="A5" s="1"/>
      <c r="B5" s="1"/>
      <c r="C5" s="1"/>
      <c r="D5" s="1"/>
      <c r="E5" s="1"/>
      <c r="F5" s="1"/>
      <c r="G5" s="1"/>
      <c r="H5" s="1"/>
      <c r="I5" s="1"/>
      <c r="J5" s="85"/>
      <c r="K5" s="85"/>
      <c r="L5" s="85"/>
      <c r="M5" s="85"/>
      <c r="N5" s="85"/>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5" customHeight="1">
      <c r="A7" s="1"/>
      <c r="B7" s="81" t="s">
        <v>17</v>
      </c>
      <c r="C7" s="81"/>
      <c r="D7" s="8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25" customHeight="1">
      <c r="A8" s="1"/>
      <c r="B8" s="80" t="s">
        <v>18</v>
      </c>
      <c r="C8" s="80"/>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s="10" customFormat="1" ht="35" customHeight="1">
      <c r="A9" s="9"/>
      <c r="B9" s="13" t="s">
        <v>19</v>
      </c>
      <c r="C9" s="13" t="s">
        <v>20</v>
      </c>
      <c r="D9" s="57" t="s">
        <v>21</v>
      </c>
      <c r="E9" s="54" t="s">
        <v>22</v>
      </c>
      <c r="F9" s="51" t="s">
        <v>23</v>
      </c>
      <c r="G9" s="50" t="s">
        <v>24</v>
      </c>
      <c r="H9" s="49" t="s">
        <v>25</v>
      </c>
      <c r="I9" s="48" t="s">
        <v>26</v>
      </c>
      <c r="J9" s="61" t="s">
        <v>27</v>
      </c>
      <c r="K9" s="60" t="s">
        <v>28</v>
      </c>
      <c r="L9" s="13" t="s">
        <v>29</v>
      </c>
      <c r="M9" s="13" t="s">
        <v>0</v>
      </c>
      <c r="N9" s="13" t="s">
        <v>30</v>
      </c>
      <c r="O9" s="13" t="s">
        <v>31</v>
      </c>
      <c r="P9" s="9"/>
      <c r="Q9" s="13" t="s">
        <v>29</v>
      </c>
      <c r="R9" s="9"/>
      <c r="S9" s="13" t="s">
        <v>0</v>
      </c>
      <c r="T9" s="9"/>
      <c r="U9" s="13" t="s">
        <v>30</v>
      </c>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row>
    <row r="10" spans="1:253" s="8" customFormat="1" ht="23" customHeight="1">
      <c r="A10" s="7"/>
      <c r="B10" s="3"/>
      <c r="C10" s="2"/>
      <c r="D10" s="69"/>
      <c r="E10" s="70"/>
      <c r="F10" s="71"/>
      <c r="G10" s="71"/>
      <c r="H10" s="71"/>
      <c r="I10" s="71"/>
      <c r="J10" s="69"/>
      <c r="K10" s="62">
        <f>IF(J10=0,0,J10-D10)</f>
        <v>0</v>
      </c>
      <c r="L10" s="2"/>
      <c r="M10" s="11"/>
      <c r="N10" s="2"/>
      <c r="O10" s="2"/>
      <c r="Q10" s="40" t="s">
        <v>36</v>
      </c>
      <c r="S10" s="19" t="s">
        <v>37</v>
      </c>
      <c r="T10" s="7"/>
      <c r="U10" s="35" t="s">
        <v>38</v>
      </c>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row>
    <row r="11" spans="1:253" s="8" customFormat="1" ht="23" customHeight="1">
      <c r="A11" s="7"/>
      <c r="B11" s="3"/>
      <c r="C11" s="4"/>
      <c r="D11" s="72"/>
      <c r="E11" s="73"/>
      <c r="F11" s="74"/>
      <c r="G11" s="74"/>
      <c r="H11" s="74"/>
      <c r="I11" s="74"/>
      <c r="J11" s="72"/>
      <c r="K11" s="62">
        <f t="shared" ref="K11:K20" si="0">IF(J11=0,0,J11-D11)</f>
        <v>0</v>
      </c>
      <c r="L11" s="3"/>
      <c r="M11" s="68"/>
      <c r="N11" s="3"/>
      <c r="O11" s="2"/>
      <c r="Q11" s="41" t="s">
        <v>42</v>
      </c>
      <c r="S11" s="3" t="s">
        <v>40</v>
      </c>
      <c r="T11" s="7"/>
      <c r="U11" s="36" t="s">
        <v>41</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3" customHeight="1">
      <c r="A12" s="7"/>
      <c r="B12" s="3"/>
      <c r="C12" s="4"/>
      <c r="D12" s="72"/>
      <c r="E12" s="73"/>
      <c r="F12" s="74"/>
      <c r="G12" s="74"/>
      <c r="H12" s="74"/>
      <c r="I12" s="74"/>
      <c r="J12" s="72"/>
      <c r="K12" s="62">
        <f t="shared" si="0"/>
        <v>0</v>
      </c>
      <c r="L12" s="3"/>
      <c r="M12" s="68"/>
      <c r="N12" s="3"/>
      <c r="O12" s="2"/>
      <c r="Q12" s="42" t="s">
        <v>44</v>
      </c>
      <c r="S12" s="3" t="s">
        <v>34</v>
      </c>
      <c r="T12" s="7"/>
      <c r="U12" s="37" t="s">
        <v>35</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3" customHeight="1">
      <c r="A13" s="7"/>
      <c r="B13" s="3"/>
      <c r="C13" s="11"/>
      <c r="D13" s="72"/>
      <c r="E13" s="73"/>
      <c r="F13" s="74"/>
      <c r="G13" s="74"/>
      <c r="H13" s="74"/>
      <c r="I13" s="74"/>
      <c r="J13" s="72"/>
      <c r="K13" s="62">
        <f t="shared" si="0"/>
        <v>0</v>
      </c>
      <c r="L13" s="3"/>
      <c r="M13" s="68"/>
      <c r="N13" s="3"/>
      <c r="O13" s="2"/>
      <c r="Q13" s="43" t="s">
        <v>39</v>
      </c>
      <c r="S13" s="11" t="s">
        <v>45</v>
      </c>
      <c r="T13" s="7"/>
      <c r="U13" s="11"/>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3" customHeight="1">
      <c r="A14" s="7"/>
      <c r="B14" s="3"/>
      <c r="C14" s="4"/>
      <c r="D14" s="72"/>
      <c r="E14" s="73"/>
      <c r="F14" s="74"/>
      <c r="G14" s="74"/>
      <c r="H14" s="74"/>
      <c r="I14" s="74"/>
      <c r="J14" s="72"/>
      <c r="K14" s="62">
        <f t="shared" si="0"/>
        <v>0</v>
      </c>
      <c r="L14" s="3"/>
      <c r="M14" s="68"/>
      <c r="N14" s="3"/>
      <c r="O14" s="2"/>
      <c r="P14" s="7"/>
      <c r="Q14" s="44" t="s">
        <v>47</v>
      </c>
      <c r="R14" s="7"/>
      <c r="S14" s="11" t="s">
        <v>48</v>
      </c>
      <c r="T14" s="7"/>
      <c r="U14" s="1"/>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3" customHeight="1">
      <c r="A15" s="7"/>
      <c r="B15" s="3"/>
      <c r="C15" s="4"/>
      <c r="D15" s="72"/>
      <c r="E15" s="73"/>
      <c r="F15" s="74"/>
      <c r="G15" s="74"/>
      <c r="H15" s="74"/>
      <c r="I15" s="74"/>
      <c r="J15" s="72"/>
      <c r="K15" s="62">
        <f t="shared" si="0"/>
        <v>0</v>
      </c>
      <c r="L15" s="3"/>
      <c r="M15" s="68"/>
      <c r="N15" s="3"/>
      <c r="O15" s="2"/>
      <c r="P15" s="7"/>
      <c r="Q15" s="45" t="s">
        <v>33</v>
      </c>
      <c r="R15" s="7"/>
      <c r="S15" s="65" t="s">
        <v>50</v>
      </c>
      <c r="T15" s="7"/>
      <c r="U15" s="1"/>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3" customHeight="1">
      <c r="A16" s="7"/>
      <c r="B16" s="3"/>
      <c r="C16" s="12"/>
      <c r="D16" s="72"/>
      <c r="E16" s="70"/>
      <c r="F16" s="71"/>
      <c r="G16" s="71"/>
      <c r="H16" s="71"/>
      <c r="I16" s="71"/>
      <c r="J16" s="69"/>
      <c r="K16" s="62">
        <f t="shared" si="0"/>
        <v>0</v>
      </c>
      <c r="L16" s="3"/>
      <c r="M16" s="68"/>
      <c r="N16" s="3"/>
      <c r="O16" s="2"/>
      <c r="P16" s="7"/>
      <c r="Q16" s="1"/>
      <c r="R16" s="7"/>
      <c r="S16" s="1"/>
      <c r="T16" s="7"/>
      <c r="U16" s="1"/>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3" s="8" customFormat="1" ht="23" customHeight="1">
      <c r="A17" s="7"/>
      <c r="B17" s="3"/>
      <c r="C17" s="12"/>
      <c r="D17" s="72"/>
      <c r="E17" s="70"/>
      <c r="F17" s="71"/>
      <c r="G17" s="71"/>
      <c r="H17" s="71"/>
      <c r="I17" s="71"/>
      <c r="J17" s="69"/>
      <c r="K17" s="62">
        <f t="shared" si="0"/>
        <v>0</v>
      </c>
      <c r="L17" s="3"/>
      <c r="M17" s="68"/>
      <c r="N17" s="3"/>
      <c r="O17" s="2"/>
      <c r="P17" s="7"/>
      <c r="Q17" s="1"/>
      <c r="R17" s="7"/>
      <c r="S17" s="1"/>
      <c r="T17" s="7"/>
      <c r="U17" s="1"/>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3" s="8" customFormat="1" ht="23" customHeight="1">
      <c r="A18" s="7"/>
      <c r="B18" s="3"/>
      <c r="C18" s="12"/>
      <c r="D18" s="72"/>
      <c r="E18" s="70"/>
      <c r="F18" s="71"/>
      <c r="G18" s="71"/>
      <c r="H18" s="71"/>
      <c r="I18" s="71"/>
      <c r="J18" s="69"/>
      <c r="K18" s="62">
        <f t="shared" si="0"/>
        <v>0</v>
      </c>
      <c r="L18" s="3"/>
      <c r="M18" s="68"/>
      <c r="N18" s="3"/>
      <c r="O18" s="2"/>
      <c r="P18" s="7"/>
      <c r="Q18" s="1"/>
      <c r="R18" s="7"/>
      <c r="S18" s="1"/>
      <c r="T18" s="7"/>
      <c r="U18" s="1"/>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3" s="8" customFormat="1" ht="23" customHeight="1">
      <c r="A19" s="7"/>
      <c r="B19" s="3"/>
      <c r="C19" s="12"/>
      <c r="D19" s="72"/>
      <c r="E19" s="70"/>
      <c r="F19" s="71"/>
      <c r="G19" s="71"/>
      <c r="H19" s="71"/>
      <c r="I19" s="71"/>
      <c r="J19" s="69"/>
      <c r="K19" s="62">
        <f t="shared" si="0"/>
        <v>0</v>
      </c>
      <c r="L19" s="3"/>
      <c r="M19" s="68"/>
      <c r="N19" s="3"/>
      <c r="O19" s="2"/>
      <c r="P19" s="7"/>
      <c r="Q19" s="1"/>
      <c r="R19" s="7"/>
      <c r="S19" s="1"/>
      <c r="T19" s="7"/>
      <c r="U19" s="1"/>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3" s="8" customFormat="1" ht="23" customHeight="1">
      <c r="A20" s="7"/>
      <c r="B20" s="3"/>
      <c r="C20" s="12"/>
      <c r="D20" s="72"/>
      <c r="E20" s="70"/>
      <c r="F20" s="71"/>
      <c r="G20" s="71"/>
      <c r="H20" s="71"/>
      <c r="I20" s="71"/>
      <c r="J20" s="69"/>
      <c r="K20" s="62">
        <f t="shared" si="0"/>
        <v>0</v>
      </c>
      <c r="L20" s="3"/>
      <c r="M20" s="68"/>
      <c r="N20" s="3"/>
      <c r="O20" s="2"/>
      <c r="P20" s="7"/>
      <c r="Q20" s="1"/>
      <c r="R20" s="7"/>
      <c r="S20" s="1"/>
      <c r="T20" s="7"/>
      <c r="U20" s="1"/>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ht="25" customHeight="1">
      <c r="A22" s="1"/>
      <c r="D22" s="80" t="s">
        <v>54</v>
      </c>
      <c r="E22" s="80"/>
      <c r="F22" s="80"/>
      <c r="H22" s="80" t="s">
        <v>55</v>
      </c>
      <c r="I22" s="80"/>
      <c r="J22" s="80"/>
      <c r="K22" s="47"/>
      <c r="L22" s="78" t="s">
        <v>56</v>
      </c>
      <c r="M22" s="78"/>
      <c r="N22" s="78"/>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s="14" customFormat="1" ht="23" customHeight="1">
      <c r="D23" s="30" t="s">
        <v>29</v>
      </c>
      <c r="E23" s="31" t="s">
        <v>57</v>
      </c>
      <c r="F23" s="31" t="s">
        <v>2</v>
      </c>
      <c r="H23" s="30" t="s">
        <v>0</v>
      </c>
      <c r="I23" s="31" t="s">
        <v>57</v>
      </c>
      <c r="J23" s="31" t="s">
        <v>2</v>
      </c>
      <c r="L23" s="30" t="s">
        <v>0</v>
      </c>
      <c r="M23" s="31" t="s">
        <v>57</v>
      </c>
      <c r="N23" s="31" t="s">
        <v>2</v>
      </c>
    </row>
    <row r="24" spans="1:253" s="14" customFormat="1" ht="23" customHeight="1">
      <c r="D24" s="40" t="s">
        <v>36</v>
      </c>
      <c r="E24" s="24">
        <f>COUNTIF(L10:L20, "Research")</f>
        <v>0</v>
      </c>
      <c r="F24" s="25" t="str">
        <f>IFERROR(E24/E30,"")</f>
        <v/>
      </c>
      <c r="H24" s="21" t="s">
        <v>37</v>
      </c>
      <c r="I24" s="24">
        <f>COUNTIF(M10:M20, "Not Started")</f>
        <v>0</v>
      </c>
      <c r="J24" s="25" t="str">
        <f>IFERROR(I24/I30,"")</f>
        <v/>
      </c>
      <c r="L24" s="46" t="s">
        <v>58</v>
      </c>
      <c r="M24" s="24">
        <f>COUNTIF(N10:N20, "Internal")</f>
        <v>0</v>
      </c>
      <c r="N24" s="25" t="str">
        <f>IFERROR(M24/M27,"")</f>
        <v/>
      </c>
    </row>
    <row r="25" spans="1:253" s="14" customFormat="1" ht="23" customHeight="1">
      <c r="D25" s="41" t="s">
        <v>42</v>
      </c>
      <c r="E25" s="24">
        <f>COUNTIF(L10:L20, "Approval")</f>
        <v>0</v>
      </c>
      <c r="F25" s="25" t="str">
        <f>IFERROR(E25/E30,"")</f>
        <v/>
      </c>
      <c r="H25" s="3" t="s">
        <v>40</v>
      </c>
      <c r="I25" s="24">
        <f>COUNTIF(M10:M20, "In Progress")</f>
        <v>0</v>
      </c>
      <c r="J25" s="25" t="str">
        <f>IFERROR(I25/I30,"")</f>
        <v/>
      </c>
      <c r="L25" s="38" t="s">
        <v>59</v>
      </c>
      <c r="M25" s="24">
        <f>COUNTIF(N10:N20, "External")</f>
        <v>0</v>
      </c>
      <c r="N25" s="25" t="str">
        <f>IFERROR(M25/M27,"")</f>
        <v/>
      </c>
    </row>
    <row r="26" spans="1:253" s="14" customFormat="1" ht="23" customHeight="1" thickBot="1">
      <c r="D26" s="42" t="s">
        <v>44</v>
      </c>
      <c r="E26" s="24">
        <f>COUNTIF(L10:L20, "Develop")</f>
        <v>0</v>
      </c>
      <c r="F26" s="25" t="str">
        <f>IFERROR(E26/E30,"")</f>
        <v/>
      </c>
      <c r="H26" s="20" t="s">
        <v>34</v>
      </c>
      <c r="I26" s="24">
        <f>COUNTIF(M10:M20, "Complete")</f>
        <v>0</v>
      </c>
      <c r="J26" s="25" t="str">
        <f>IFERROR(I26/I30,"")</f>
        <v/>
      </c>
      <c r="L26" s="39" t="s">
        <v>60</v>
      </c>
      <c r="M26" s="26">
        <f>COUNTIF(N10:N20, "Hybrid")</f>
        <v>0</v>
      </c>
      <c r="N26" s="27" t="str">
        <f>IFERROR(M26/M27,"")</f>
        <v/>
      </c>
    </row>
    <row r="27" spans="1:253" s="14" customFormat="1" ht="23" customHeight="1">
      <c r="D27" s="43" t="s">
        <v>39</v>
      </c>
      <c r="E27" s="24">
        <f>COUNTIF(L10:L20, "Test")</f>
        <v>0</v>
      </c>
      <c r="F27" s="25" t="str">
        <f>IFERROR(E27/E30,"")</f>
        <v/>
      </c>
      <c r="H27" s="21" t="s">
        <v>45</v>
      </c>
      <c r="I27" s="24">
        <f>COUNTIF(M10:M20, "Overdue")</f>
        <v>0</v>
      </c>
      <c r="J27" s="25" t="str">
        <f>IFERROR(I27/I30,"")</f>
        <v/>
      </c>
      <c r="L27" s="23" t="s">
        <v>3</v>
      </c>
      <c r="M27" s="28">
        <f>SUM(M22:M26)</f>
        <v>0</v>
      </c>
      <c r="N27" s="29">
        <f>SUM(N22:N26)</f>
        <v>0</v>
      </c>
    </row>
    <row r="28" spans="1:253" s="14" customFormat="1" ht="25" customHeight="1">
      <c r="D28" s="44" t="s">
        <v>47</v>
      </c>
      <c r="E28" s="24">
        <f>COUNTIF(L10:L20, "Execute")</f>
        <v>0</v>
      </c>
      <c r="F28" s="25" t="str">
        <f>IFERROR(E28/E30,"")</f>
        <v/>
      </c>
      <c r="H28" s="21" t="s">
        <v>48</v>
      </c>
      <c r="I28" s="24">
        <f>COUNTIF(M10:M20, "Overdue")</f>
        <v>0</v>
      </c>
      <c r="J28" s="25" t="str">
        <f>IFERROR(I28/I30,"")</f>
        <v/>
      </c>
    </row>
    <row r="29" spans="1:253" s="14" customFormat="1" ht="25" customHeight="1" thickBot="1">
      <c r="D29" s="45" t="s">
        <v>33</v>
      </c>
      <c r="E29" s="26">
        <f>COUNTIF(L10:L20, "Launch")</f>
        <v>0</v>
      </c>
      <c r="F29" s="27" t="str">
        <f>IFERROR(E29/E30,"")</f>
        <v/>
      </c>
      <c r="H29" s="22" t="s">
        <v>50</v>
      </c>
      <c r="I29" s="26">
        <f>COUNTIF(M10:M20, "On Hold")</f>
        <v>0</v>
      </c>
      <c r="J29" s="27" t="str">
        <f>IFERROR(I29/I30,"")</f>
        <v/>
      </c>
    </row>
    <row r="30" spans="1:253" s="14" customFormat="1" ht="25" customHeight="1">
      <c r="D30" s="23" t="s">
        <v>3</v>
      </c>
      <c r="E30" s="28">
        <f>SUM(E24:E29)</f>
        <v>0</v>
      </c>
      <c r="F30" s="29">
        <f>SUM(F24:F29)</f>
        <v>0</v>
      </c>
      <c r="H30" s="23" t="s">
        <v>3</v>
      </c>
      <c r="I30" s="28">
        <f>SUM(I25:I29)</f>
        <v>0</v>
      </c>
      <c r="J30" s="29">
        <f>SUM(J25:J29)</f>
        <v>0</v>
      </c>
    </row>
    <row r="31" spans="1:253" s="14" customFormat="1"/>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7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7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7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7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7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7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7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7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7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7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7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7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7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row>
    <row r="318" spans="1:27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row>
    <row r="319" spans="1:27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row>
    <row r="320" spans="1:27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row>
    <row r="321" spans="1:27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row>
    <row r="322" spans="1:27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row>
    <row r="323" spans="1:27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row>
    <row r="324" spans="1:27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row>
    <row r="325" spans="1:27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row>
    <row r="326" spans="1:27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row>
    <row r="327" spans="1:27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row>
    <row r="328" spans="1:27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row>
    <row r="329" spans="1:27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row>
    <row r="330" spans="1:27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row>
    <row r="331" spans="1:27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row>
    <row r="332" spans="1:27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row>
    <row r="333" spans="1:27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row>
    <row r="334" spans="1:27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row>
    <row r="335" spans="1:27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row>
    <row r="336" spans="1:27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row>
    <row r="337" spans="1:27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row>
    <row r="338" spans="1:27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row>
    <row r="339" spans="1:27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row>
    <row r="340" spans="1:27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row>
    <row r="341" spans="1:27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row>
    <row r="342" spans="1:27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row>
    <row r="343" spans="1:27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row>
    <row r="344" spans="1:27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row>
    <row r="345" spans="1:27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row>
    <row r="346" spans="1:27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row>
    <row r="347" spans="1:27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row>
    <row r="348" spans="1:27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row>
    <row r="349" spans="1:27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row>
    <row r="350" spans="1:27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row>
    <row r="351" spans="1:27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row>
    <row r="352" spans="1:27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row>
    <row r="353" spans="1:27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row>
    <row r="354" spans="1:27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row>
    <row r="355" spans="1:27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row>
    <row r="356" spans="1:27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row>
    <row r="357" spans="1:27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row>
    <row r="358" spans="1:27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row>
    <row r="359" spans="1:27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row>
    <row r="360" spans="1:27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row>
    <row r="361" spans="1:27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row>
    <row r="362" spans="1:27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row>
    <row r="363" spans="1:27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row>
    <row r="364" spans="1:27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row>
    <row r="365" spans="1:27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row>
    <row r="366" spans="1:27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row>
    <row r="367" spans="1:27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row>
    <row r="368" spans="1:27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sheetData>
  <mergeCells count="10">
    <mergeCell ref="D22:F22"/>
    <mergeCell ref="H22:J22"/>
    <mergeCell ref="L22:N22"/>
    <mergeCell ref="J5:N5"/>
    <mergeCell ref="B2:E2"/>
    <mergeCell ref="K2:L2"/>
    <mergeCell ref="B3:E3"/>
    <mergeCell ref="K3:L3"/>
    <mergeCell ref="B7:D7"/>
    <mergeCell ref="B8:C8"/>
  </mergeCells>
  <conditionalFormatting sqref="K10:K20">
    <cfRule type="containsText" dxfId="15" priority="2" operator="containsText" text="0">
      <formula>NOT(ISERROR(SEARCH("0",K10)))</formula>
    </cfRule>
  </conditionalFormatting>
  <conditionalFormatting sqref="Q10:Q15 L10:L20 D24:D29">
    <cfRule type="containsText" dxfId="14" priority="8" operator="containsText" text="Pesquisar">
      <formula>NOT(ISERROR(SEARCH("Pesquisar",D10)))</formula>
    </cfRule>
    <cfRule type="containsText" dxfId="13" priority="3" operator="containsText" text="Lançar">
      <formula>NOT(ISERROR(SEARCH("Lançar",D10)))</formula>
    </cfRule>
    <cfRule type="containsText" dxfId="12" priority="4" operator="containsText" text="Executar">
      <formula>NOT(ISERROR(SEARCH("Executar",D10)))</formula>
    </cfRule>
    <cfRule type="containsText" dxfId="11" priority="5" operator="containsText" text="Testar">
      <formula>NOT(ISERROR(SEARCH("Testar",D10)))</formula>
    </cfRule>
    <cfRule type="containsText" dxfId="10" priority="6" operator="containsText" text="Desenvolver">
      <formula>NOT(ISERROR(SEARCH("Desenvolver",D10)))</formula>
    </cfRule>
    <cfRule type="containsText" dxfId="9" priority="7" operator="containsText" text="Aprovação">
      <formula>NOT(ISERROR(SEARCH("Aprovação",D10)))</formula>
    </cfRule>
  </conditionalFormatting>
  <conditionalFormatting sqref="S10:S15 M10:M20 H24:H29">
    <cfRule type="containsText" dxfId="8" priority="1" operator="containsText" text="Em risco">
      <formula>NOT(ISERROR(SEARCH("Em risco",H10)))</formula>
    </cfRule>
    <cfRule type="containsText" dxfId="7" priority="9" operator="containsText" text="Atrasado">
      <formula>NOT(ISERROR(SEARCH("Atrasado",H10)))</formula>
    </cfRule>
    <cfRule type="containsText" dxfId="6" priority="16" operator="containsText" text="Não iniciado">
      <formula>NOT(ISERROR(SEARCH("Não iniciado",H10)))</formula>
    </cfRule>
    <cfRule type="containsText" dxfId="5" priority="15" operator="containsText" text="Em andamento">
      <formula>NOT(ISERROR(SEARCH("Em andamento",H10)))</formula>
    </cfRule>
    <cfRule type="containsText" dxfId="4" priority="14" operator="containsText" text="Concluído">
      <formula>NOT(ISERROR(SEARCH("Concluído",H10)))</formula>
    </cfRule>
    <cfRule type="containsText" dxfId="3" priority="13" operator="containsText" text="Em espera">
      <formula>NOT(ISERROR(SEARCH("Em espera",H10)))</formula>
    </cfRule>
  </conditionalFormatting>
  <conditionalFormatting sqref="U10:U13 N10:N20 L24:L26">
    <cfRule type="containsText" dxfId="2" priority="12" operator="containsText" text="Externo">
      <formula>NOT(ISERROR(SEARCH("Externo",L10)))</formula>
    </cfRule>
    <cfRule type="containsText" dxfId="1" priority="11" operator="containsText" text="Interno">
      <formula>NOT(ISERROR(SEARCH("Interno",L10)))</formula>
    </cfRule>
    <cfRule type="containsText" dxfId="0" priority="10" operator="containsText" text="Híbrido">
      <formula>NOT(ISERROR(SEARCH("Híbrido",L10)))</formula>
    </cfRule>
  </conditionalFormatting>
  <dataValidations disablePrompts="1" count="3">
    <dataValidation type="list" allowBlank="1" showInputMessage="1" showErrorMessage="1" sqref="L10:L20" xr:uid="{00000000-0002-0000-0100-000000000000}">
      <formula1>$Q$10:$Q$15</formula1>
    </dataValidation>
    <dataValidation type="list" allowBlank="1" showInputMessage="1" showErrorMessage="1" sqref="N10:N20" xr:uid="{00000000-0002-0000-0100-000001000000}">
      <formula1>$U$10:$U$13</formula1>
    </dataValidation>
    <dataValidation type="list" allowBlank="1" showInputMessage="1" showErrorMessage="1" sqref="M10:M20" xr:uid="{00000000-0002-0000-0100-000002000000}">
      <formula1>$S$10:$S$15</formula1>
    </dataValidation>
  </dataValidations>
  <pageMargins left="0.3" right="0.3" top="0.3" bottom="0.3" header="0" footer="0"/>
  <pageSetup scale="66" fitToHeight="0" orientation="landscape" horizontalDpi="4294967292" verticalDpi="4294967292"/>
  <rowBreaks count="1" manualBreakCount="1">
    <brk id="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32" customWidth="1"/>
    <col min="2" max="2" width="88.33203125" style="32" customWidth="1"/>
    <col min="3" max="16384" width="10.83203125" style="32"/>
  </cols>
  <sheetData>
    <row r="1" spans="2:2" ht="20" customHeight="1"/>
    <row r="2" spans="2:2" ht="105" customHeight="1">
      <c r="B2" s="5" t="s">
        <v>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Acompanhamento do pipeline de p</vt:lpstr>
      <vt:lpstr>EM BRANCO – Acompanhamento do p</vt:lpstr>
      <vt:lpstr>– Aviso de isenção de responsab</vt:lpstr>
      <vt:lpstr>'Acompanhamento do pipeline de p'!Print_Area</vt:lpstr>
      <vt:lpstr>'EM BRANCO – Acompanhamento do p'!Print_Area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User</cp:lastModifiedBy>
  <dcterms:created xsi:type="dcterms:W3CDTF">2015-02-24T20:54:23Z</dcterms:created>
  <dcterms:modified xsi:type="dcterms:W3CDTF">2023-09-26T22:22:34Z</dcterms:modified>
</cp:coreProperties>
</file>