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PT/_roi-calculation-templates - DE^JES^JFR^JIT^JPT^JJP/"/>
    </mc:Choice>
  </mc:AlternateContent>
  <xr:revisionPtr revIDLastSave="5" documentId="13_ncr:1_{8211A19E-039C-4AC8-B5CA-BABAC3FC6D49}" xr6:coauthVersionLast="47" xr6:coauthVersionMax="47" xr10:uidLastSave="{F470FBC8-2AD2-4AA8-9F25-3B589E0BD019}"/>
  <bookViews>
    <workbookView xWindow="-120" yWindow="-120" windowWidth="20730" windowHeight="11160" tabRatio="617" xr2:uid="{00000000-000D-0000-FFFF-FFFF00000000}"/>
  </bookViews>
  <sheets>
    <sheet name="Visão geral de calculadora de R" sheetId="1" r:id="rId1"/>
    <sheet name="Campanha 1" sheetId="3" r:id="rId2"/>
    <sheet name="Campanha 2" sheetId="4" r:id="rId3"/>
    <sheet name="Campanha 3" sheetId="5" r:id="rId4"/>
    <sheet name="Campanha 4" sheetId="6" r:id="rId5"/>
    <sheet name="Campanha 5" sheetId="7" r:id="rId6"/>
    <sheet name="– Aviso de isenção de responsab" sheetId="2" r:id="rId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3" i="7" l="1"/>
  <c r="E41" i="7"/>
  <c r="E42" i="7"/>
  <c r="E43" i="7"/>
  <c r="E44" i="7"/>
  <c r="E45" i="7"/>
  <c r="E46" i="7"/>
  <c r="E47" i="7"/>
  <c r="E48" i="7"/>
  <c r="E49" i="7"/>
  <c r="E50" i="7"/>
  <c r="C25" i="7"/>
  <c r="C36" i="7"/>
  <c r="C37" i="7"/>
  <c r="C56" i="7"/>
  <c r="C53" i="7"/>
  <c r="C55" i="7"/>
  <c r="C54" i="7"/>
  <c r="C52" i="7"/>
  <c r="D50" i="7"/>
  <c r="C50" i="7"/>
  <c r="C17" i="7"/>
  <c r="C13" i="6"/>
  <c r="E41" i="6"/>
  <c r="E42" i="6"/>
  <c r="E43" i="6"/>
  <c r="E44" i="6"/>
  <c r="E45" i="6"/>
  <c r="E46" i="6"/>
  <c r="E47" i="6"/>
  <c r="E48" i="6"/>
  <c r="E49" i="6"/>
  <c r="E50" i="6"/>
  <c r="C25" i="6"/>
  <c r="C36" i="6"/>
  <c r="C37" i="6"/>
  <c r="C56" i="6"/>
  <c r="C53" i="6"/>
  <c r="C55" i="6"/>
  <c r="C54" i="6"/>
  <c r="C52" i="6"/>
  <c r="D50" i="6"/>
  <c r="C50" i="6"/>
  <c r="C17" i="6"/>
  <c r="C13" i="5"/>
  <c r="E41" i="5"/>
  <c r="E42" i="5"/>
  <c r="E43" i="5"/>
  <c r="E44" i="5"/>
  <c r="E45" i="5"/>
  <c r="E46" i="5"/>
  <c r="E47" i="5"/>
  <c r="E48" i="5"/>
  <c r="E49" i="5"/>
  <c r="E50" i="5"/>
  <c r="C25" i="5"/>
  <c r="C36" i="5"/>
  <c r="C37" i="5"/>
  <c r="C56" i="5"/>
  <c r="C53" i="5"/>
  <c r="C55" i="5"/>
  <c r="C54" i="5"/>
  <c r="C52" i="5"/>
  <c r="D50" i="5"/>
  <c r="C50" i="5"/>
  <c r="C17" i="5"/>
  <c r="C13" i="4"/>
  <c r="E41" i="4"/>
  <c r="E42" i="4"/>
  <c r="E43" i="4"/>
  <c r="E44" i="4"/>
  <c r="E45" i="4"/>
  <c r="E46" i="4"/>
  <c r="E47" i="4"/>
  <c r="E48" i="4"/>
  <c r="E49" i="4"/>
  <c r="E50" i="4"/>
  <c r="C25" i="4"/>
  <c r="C36" i="4"/>
  <c r="C37" i="4"/>
  <c r="C56" i="4"/>
  <c r="C53" i="4"/>
  <c r="C55" i="4"/>
  <c r="C54" i="4"/>
  <c r="C52" i="4"/>
  <c r="D50" i="4"/>
  <c r="C50" i="4"/>
  <c r="C17" i="4"/>
  <c r="C13" i="3"/>
  <c r="E41" i="3"/>
  <c r="E42" i="3"/>
  <c r="E43" i="3"/>
  <c r="E44" i="3"/>
  <c r="E45" i="3"/>
  <c r="E46" i="3"/>
  <c r="E47" i="3"/>
  <c r="E48" i="3"/>
  <c r="E49" i="3"/>
  <c r="E50" i="3"/>
  <c r="C25" i="3"/>
  <c r="C36" i="3"/>
  <c r="C37" i="3"/>
  <c r="C56" i="3"/>
  <c r="C53" i="3"/>
  <c r="C55" i="3"/>
  <c r="C54" i="3"/>
  <c r="C52" i="3"/>
  <c r="D50" i="3"/>
  <c r="C50" i="3"/>
  <c r="C17" i="3"/>
  <c r="D26" i="1"/>
  <c r="B26" i="1"/>
  <c r="D25" i="1"/>
  <c r="B25" i="1"/>
  <c r="B24" i="1"/>
  <c r="D21" i="1"/>
  <c r="B21" i="1"/>
  <c r="D20" i="1"/>
  <c r="B20" i="1"/>
  <c r="B19" i="1"/>
  <c r="D16" i="1"/>
  <c r="B16" i="1"/>
  <c r="D15" i="1"/>
  <c r="B15" i="1"/>
  <c r="B14" i="1"/>
  <c r="D11" i="1"/>
  <c r="B11" i="1"/>
  <c r="D10" i="1"/>
  <c r="B10" i="1"/>
  <c r="B9" i="1"/>
  <c r="D6" i="1"/>
  <c r="B6" i="1"/>
  <c r="D5" i="1"/>
  <c r="B5" i="1"/>
  <c r="B4" i="1"/>
</calcChain>
</file>

<file path=xl/sharedStrings.xml><?xml version="1.0" encoding="utf-8"?>
<sst xmlns="http://schemas.openxmlformats.org/spreadsheetml/2006/main" count="315" uniqueCount="77">
  <si>
    <t>USD$</t>
  </si>
  <si>
    <t>Melissa</t>
  </si>
  <si>
    <t>STATUS</t>
  </si>
  <si>
    <t>ROI</t>
  </si>
  <si>
    <t>Campanha 3</t>
  </si>
  <si>
    <t>Data de atualização de números</t>
  </si>
  <si>
    <t>Moeda</t>
  </si>
  <si>
    <t>Nome da atualização da equipe</t>
  </si>
  <si>
    <t>METAS</t>
  </si>
  <si>
    <t>Meta de ROI (%)</t>
  </si>
  <si>
    <t>Meta de ROI, dias</t>
  </si>
  <si>
    <t>DESPESAS/RECEITA</t>
  </si>
  <si>
    <t>Data de lançamento do site</t>
  </si>
  <si>
    <t>dias de operação do site</t>
  </si>
  <si>
    <t>Número de visitantes únicos</t>
  </si>
  <si>
    <t>Total de visitantes únicos</t>
  </si>
  <si>
    <t>Número de visualizações da página</t>
  </si>
  <si>
    <t>Média de visualizações da página (páginas por visitante)</t>
  </si>
  <si>
    <t>CUSTO DAS OPERAÇÕES E DESENVOLVIMENTO</t>
  </si>
  <si>
    <t>Custos de desenvolvimento</t>
  </si>
  <si>
    <t>Desenvolvimento de conceito</t>
  </si>
  <si>
    <t>Operação, suporte, hospedagem</t>
  </si>
  <si>
    <t xml:space="preserve">Recursos internos </t>
  </si>
  <si>
    <t>Custos, Outros</t>
  </si>
  <si>
    <t>Total de custo de operações e desenvolvimento</t>
  </si>
  <si>
    <t>CUSTOS DE MARKETING</t>
  </si>
  <si>
    <t>Anúncios - Jornal</t>
  </si>
  <si>
    <t>Anúncios - Rádio</t>
  </si>
  <si>
    <t>Anúncios - Revistas</t>
  </si>
  <si>
    <t>Patrocínios</t>
  </si>
  <si>
    <t>Custo total do marketing</t>
  </si>
  <si>
    <t>Total de operações, desenvolvimento e marketing</t>
  </si>
  <si>
    <t>CHAMADAS PARA A AÇÃO E RECEITA</t>
  </si>
  <si>
    <t>NÚMERO</t>
  </si>
  <si>
    <t>VALOR (USD)</t>
  </si>
  <si>
    <t>SOMA</t>
  </si>
  <si>
    <t>NOTAS</t>
  </si>
  <si>
    <t>Uma visita</t>
  </si>
  <si>
    <t>Site compartilhado no Facebook</t>
  </si>
  <si>
    <t>Usuário transformado em cliente (via site)</t>
  </si>
  <si>
    <t>Atendimento ao cliente telefônico (via botão "Call Me"</t>
  </si>
  <si>
    <t>Ligação para um funcionário</t>
  </si>
  <si>
    <t>Receita total</t>
  </si>
  <si>
    <t>Baixa</t>
  </si>
  <si>
    <t>Média</t>
  </si>
  <si>
    <t>% de ROI (maior que 0% é lucro)</t>
  </si>
  <si>
    <t>Alta</t>
  </si>
  <si>
    <t>Receita/Custos (% de investimento retornado)</t>
  </si>
  <si>
    <t>Fixa</t>
  </si>
  <si>
    <t>Dias até rentabilidade (na taxa atual de atividade)</t>
  </si>
  <si>
    <t>Dias até atingir a meta de ROI (na taxa atual)</t>
  </si>
  <si>
    <t>Prognóstico: Base de ROI no período listado e taxa atual</t>
  </si>
  <si>
    <t>MEDIDAS PARA AUMENTAR o ROI</t>
  </si>
  <si>
    <t>PROBLEMA</t>
  </si>
  <si>
    <t>DATA</t>
  </si>
  <si>
    <t>RESPONSÁVEL</t>
  </si>
  <si>
    <t>PRIORIDADE</t>
  </si>
  <si>
    <t>SOLUÇÃO</t>
  </si>
  <si>
    <t>Campanha 4</t>
  </si>
  <si>
    <t>DESPESAS /Receita</t>
  </si>
  <si>
    <t>Campanha 5</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</si>
  <si>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</si>
  <si>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Campanha 2</t>
  </si>
  <si>
    <t>CALCULADORA DE ROI DE SITE</t>
  </si>
  <si>
    <t>VISÃO GERAL DE CALCULADORA DE ROI DE CAMPANHAS</t>
  </si>
  <si>
    <t>PROJETO</t>
  </si>
  <si>
    <t>OPÇÕES DE STATUS</t>
  </si>
  <si>
    <t>ATIVO</t>
  </si>
  <si>
    <t>NÃO INICIADO</t>
  </si>
  <si>
    <t>DIAS PARA ATINGIR A META</t>
  </si>
  <si>
    <t>PAUSADO</t>
  </si>
  <si>
    <t>FINALIZADO</t>
  </si>
  <si>
    <t xml:space="preserve">*Digite manualmente o "STATUS". Todos os outros dados deste gráfico são preenchidos automaticamente. </t>
  </si>
  <si>
    <t>CLIQUE AQUI PARA CRIAR NO SMARTSHEET</t>
  </si>
  <si>
    <t>Campanha 1</t>
  </si>
  <si>
    <t>Custo total de marketing</t>
  </si>
  <si>
    <t>Prognóstico: Base de ROI no período listado e taxa atual</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</si>
</sst>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h:mm\ AM/PM;@"/>
    <numFmt numFmtId="165" formatCode="mmm"/>
    <numFmt numFmtId="166" formatCode="0.0%"/>
    <numFmt numFmtId="167" formatCode="_(&quot;$&quot;* #,##0_);_(&quot;$&quot;* \(#,##0\);_(&quot;$&quot;* &quot;-&quot;??_);_(@_)"/>
  </numFmts>
  <fonts count="24">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sz val="12"/>
      <color theme="0"/>
      <name val="Century Gothic"/>
      <family val="1"/>
    </font>
    <font>
      <b/>
      <sz val="10"/>
      <color theme="1"/>
      <name val="Century Gothic"/>
      <family val="1"/>
    </font>
    <font>
      <b/>
      <sz val="11"/>
      <color theme="0"/>
      <name val="Century Gothic"/>
      <family val="1"/>
    </font>
    <font>
      <b/>
      <sz val="10"/>
      <color theme="0"/>
      <name val="Century Gothic"/>
      <family val="1"/>
    </font>
    <font>
      <sz val="10"/>
      <color theme="1"/>
      <name val="Century Gothic"/>
      <family val="2"/>
    </font>
    <font>
      <sz val="12"/>
      <color theme="0"/>
      <name val="Arial"/>
      <family val="2"/>
    </font>
    <font>
      <b/>
      <sz val="10"/>
      <color theme="1"/>
      <name val="Century Gothic"/>
      <family val="2"/>
    </font>
    <font>
      <b/>
      <sz val="12"/>
      <color theme="0"/>
      <name val="Arial"/>
      <family val="2"/>
    </font>
    <font>
      <sz val="10"/>
      <name val="Century Gothic"/>
      <family val="2"/>
    </font>
    <font>
      <b/>
      <sz val="10"/>
      <color theme="0"/>
      <name val="Century Gothic"/>
      <family val="2"/>
    </font>
    <font>
      <sz val="11"/>
      <color theme="1"/>
      <name val="Century Gothic"/>
      <family val="1"/>
    </font>
    <font>
      <b/>
      <sz val="18"/>
      <color theme="0" tint="-0.499984740745262"/>
      <name val="Century Gothic"/>
      <family val="1"/>
    </font>
    <font>
      <b/>
      <sz val="10"/>
      <color indexed="9"/>
      <name val="Century Gothic"/>
      <family val="1"/>
    </font>
    <font>
      <u/>
      <sz val="12"/>
      <color theme="10"/>
      <name val="Calibri"/>
      <family val="2"/>
      <scheme val="minor"/>
    </font>
    <font>
      <sz val="9"/>
      <name val="Calibri"/>
      <family val="3"/>
      <charset val="134"/>
      <scheme val="minor"/>
    </font>
    <font>
      <b/>
      <u/>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00B050"/>
        <bgColor indexed="64"/>
      </patternFill>
    </fill>
    <fill>
      <patternFill patternType="solid">
        <fgColor theme="3" tint="-0.499984740745262"/>
        <bgColor indexed="64"/>
      </patternFill>
    </fill>
    <fill>
      <patternFill patternType="solid">
        <fgColor theme="3"/>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21" fillId="0" borderId="0" applyNumberFormat="0" applyFill="0" applyBorder="0" applyAlignment="0" applyProtection="0"/>
  </cellStyleXfs>
  <cellXfs count="74">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164" fontId="9" fillId="2" borderId="1" xfId="0" applyNumberFormat="1" applyFont="1" applyFill="1" applyBorder="1" applyAlignment="1">
      <alignment horizontal="left" vertical="center" indent="1"/>
    </xf>
    <xf numFmtId="0" fontId="7" fillId="0" borderId="0" xfId="0" applyFont="1"/>
    <xf numFmtId="0" fontId="8" fillId="0" borderId="0" xfId="0" applyFont="1" applyAlignment="1">
      <alignment horizontal="center" vertical="center"/>
    </xf>
    <xf numFmtId="167" fontId="6" fillId="7" borderId="1" xfId="0" applyNumberFormat="1" applyFont="1" applyFill="1" applyBorder="1" applyAlignment="1">
      <alignment horizontal="right" vertical="center" indent="1"/>
    </xf>
    <xf numFmtId="167" fontId="6" fillId="8" borderId="1" xfId="0" applyNumberFormat="1" applyFont="1" applyFill="1" applyBorder="1" applyAlignment="1">
      <alignment horizontal="right" vertical="center" indent="1"/>
    </xf>
    <xf numFmtId="14" fontId="6" fillId="7" borderId="1" xfId="0" applyNumberFormat="1" applyFont="1" applyFill="1" applyBorder="1" applyAlignment="1">
      <alignment horizontal="right" vertical="center" indent="1"/>
    </xf>
    <xf numFmtId="164" fontId="12" fillId="2" borderId="1" xfId="0" applyNumberFormat="1" applyFont="1" applyFill="1" applyBorder="1" applyAlignment="1">
      <alignment horizontal="left" vertical="center" indent="1"/>
    </xf>
    <xf numFmtId="9" fontId="6" fillId="7" borderId="1" xfId="1" applyFont="1" applyFill="1" applyBorder="1" applyAlignment="1">
      <alignment horizontal="right" vertical="center" indent="1"/>
    </xf>
    <xf numFmtId="1" fontId="6" fillId="8" borderId="1" xfId="0" applyNumberFormat="1" applyFont="1" applyFill="1" applyBorder="1" applyAlignment="1">
      <alignment horizontal="right" vertical="center" indent="1"/>
    </xf>
    <xf numFmtId="1" fontId="6" fillId="4" borderId="1" xfId="0" applyNumberFormat="1" applyFont="1" applyFill="1" applyBorder="1" applyAlignment="1">
      <alignment horizontal="right" vertical="center" indent="1"/>
    </xf>
    <xf numFmtId="2" fontId="11" fillId="6" borderId="1" xfId="1" applyNumberFormat="1" applyFont="1" applyFill="1" applyBorder="1" applyAlignment="1">
      <alignment horizontal="right" vertical="center" indent="1"/>
    </xf>
    <xf numFmtId="167" fontId="11" fillId="6" borderId="1" xfId="1" applyNumberFormat="1" applyFont="1" applyFill="1" applyBorder="1" applyAlignment="1">
      <alignment horizontal="right" vertical="center" indent="1"/>
    </xf>
    <xf numFmtId="0" fontId="2" fillId="4" borderId="0" xfId="0" applyFont="1" applyFill="1"/>
    <xf numFmtId="164" fontId="9" fillId="4" borderId="0" xfId="0" applyNumberFormat="1" applyFont="1" applyFill="1" applyAlignment="1">
      <alignment horizontal="left" vertical="center" indent="1"/>
    </xf>
    <xf numFmtId="167" fontId="11" fillId="4" borderId="0" xfId="1" applyNumberFormat="1" applyFont="1" applyFill="1" applyBorder="1" applyAlignment="1">
      <alignment horizontal="right" vertical="center" indent="1"/>
    </xf>
    <xf numFmtId="167" fontId="6" fillId="4" borderId="1" xfId="0" applyNumberFormat="1" applyFont="1" applyFill="1" applyBorder="1" applyAlignment="1">
      <alignment horizontal="right" vertical="center" indent="1"/>
    </xf>
    <xf numFmtId="167" fontId="11" fillId="9" borderId="1" xfId="1" applyNumberFormat="1" applyFont="1" applyFill="1" applyBorder="1" applyAlignment="1">
      <alignment horizontal="right" vertical="center" indent="1"/>
    </xf>
    <xf numFmtId="2" fontId="6" fillId="4" borderId="1" xfId="0" applyNumberFormat="1" applyFont="1" applyFill="1" applyBorder="1" applyAlignment="1">
      <alignment horizontal="right" vertical="center" indent="1"/>
    </xf>
    <xf numFmtId="0" fontId="6" fillId="4" borderId="1" xfId="0" applyFont="1" applyFill="1" applyBorder="1" applyAlignment="1">
      <alignment horizontal="right" vertical="center" indent="1"/>
    </xf>
    <xf numFmtId="1" fontId="11" fillId="6" borderId="1" xfId="1" applyNumberFormat="1" applyFont="1" applyFill="1" applyBorder="1" applyAlignment="1">
      <alignment horizontal="right" vertical="center" indent="1"/>
    </xf>
    <xf numFmtId="164" fontId="14" fillId="3" borderId="3" xfId="0" applyNumberFormat="1" applyFont="1" applyFill="1" applyBorder="1" applyAlignment="1">
      <alignment horizontal="left" vertical="center" indent="1"/>
    </xf>
    <xf numFmtId="10" fontId="2" fillId="0" borderId="0" xfId="0" applyNumberFormat="1" applyFont="1"/>
    <xf numFmtId="14" fontId="6" fillId="4" borderId="1" xfId="0" applyNumberFormat="1" applyFont="1" applyFill="1" applyBorder="1" applyAlignment="1">
      <alignment horizontal="right" vertical="center" indent="1"/>
    </xf>
    <xf numFmtId="0" fontId="13" fillId="0" borderId="0" xfId="0" applyFont="1"/>
    <xf numFmtId="0" fontId="3" fillId="4" borderId="0" xfId="0" applyFont="1" applyFill="1" applyAlignment="1">
      <alignment horizontal="right" vertical="center"/>
    </xf>
    <xf numFmtId="0" fontId="7" fillId="0" borderId="0" xfId="0" applyFont="1" applyAlignment="1">
      <alignment horizontal="right"/>
    </xf>
    <xf numFmtId="0" fontId="2" fillId="0" borderId="0" xfId="0" applyFont="1" applyAlignment="1">
      <alignment horizontal="right"/>
    </xf>
    <xf numFmtId="166" fontId="16" fillId="6" borderId="1" xfId="1" applyNumberFormat="1" applyFont="1" applyFill="1" applyBorder="1" applyAlignment="1">
      <alignment horizontal="right" vertical="center" indent="1"/>
    </xf>
    <xf numFmtId="0" fontId="7" fillId="4" borderId="0" xfId="0" applyFont="1" applyFill="1"/>
    <xf numFmtId="1" fontId="17" fillId="6" borderId="1" xfId="0" applyNumberFormat="1" applyFont="1" applyFill="1" applyBorder="1" applyAlignment="1">
      <alignment horizontal="right" vertical="center" indent="1"/>
    </xf>
    <xf numFmtId="0" fontId="16" fillId="7" borderId="1" xfId="1" applyNumberFormat="1" applyFont="1" applyFill="1" applyBorder="1" applyAlignment="1">
      <alignment horizontal="right" vertical="center" indent="1"/>
    </xf>
    <xf numFmtId="0" fontId="6" fillId="0" borderId="0" xfId="0" applyFont="1" applyAlignment="1">
      <alignment horizontal="left" vertical="center" indent="1"/>
    </xf>
    <xf numFmtId="0" fontId="9" fillId="3" borderId="1" xfId="0" applyFont="1" applyFill="1" applyBorder="1" applyAlignment="1">
      <alignment horizontal="left" vertical="center" indent="1"/>
    </xf>
    <xf numFmtId="0" fontId="9" fillId="8" borderId="1" xfId="0" applyFont="1" applyFill="1" applyBorder="1" applyAlignment="1">
      <alignment horizontal="left" vertical="center" indent="1"/>
    </xf>
    <xf numFmtId="0" fontId="9" fillId="2" borderId="1" xfId="0" applyFont="1" applyFill="1" applyBorder="1" applyAlignment="1">
      <alignment horizontal="left" vertical="center" indent="1"/>
    </xf>
    <xf numFmtId="0" fontId="9" fillId="7" borderId="1" xfId="0" applyFont="1" applyFill="1" applyBorder="1" applyAlignment="1">
      <alignment horizontal="left" vertical="center" indent="1"/>
    </xf>
    <xf numFmtId="167" fontId="9" fillId="7" borderId="1" xfId="0" applyNumberFormat="1" applyFont="1" applyFill="1" applyBorder="1" applyAlignment="1">
      <alignment horizontal="right" vertical="center" indent="1"/>
    </xf>
    <xf numFmtId="164" fontId="6" fillId="2" borderId="5" xfId="0" applyNumberFormat="1" applyFont="1" applyFill="1" applyBorder="1" applyAlignment="1">
      <alignment horizontal="left" vertical="center" indent="1"/>
    </xf>
    <xf numFmtId="167" fontId="9" fillId="7" borderId="5" xfId="0" applyNumberFormat="1" applyFont="1" applyFill="1" applyBorder="1" applyAlignment="1">
      <alignment horizontal="right" vertical="center" indent="1"/>
    </xf>
    <xf numFmtId="0" fontId="11" fillId="10" borderId="3" xfId="0" applyFont="1" applyFill="1" applyBorder="1" applyAlignment="1">
      <alignment horizontal="left" vertical="center" indent="1"/>
    </xf>
    <xf numFmtId="0" fontId="11" fillId="10" borderId="6" xfId="0" applyFont="1" applyFill="1" applyBorder="1" applyAlignment="1">
      <alignment horizontal="left" vertical="center" indent="1"/>
    </xf>
    <xf numFmtId="165" fontId="10" fillId="10" borderId="4" xfId="0" applyNumberFormat="1" applyFont="1" applyFill="1" applyBorder="1" applyAlignment="1">
      <alignment horizontal="left" vertical="center" indent="1"/>
    </xf>
    <xf numFmtId="164" fontId="11" fillId="11" borderId="5" xfId="0" applyNumberFormat="1" applyFont="1" applyFill="1" applyBorder="1" applyAlignment="1">
      <alignment horizontal="right" vertical="center" indent="1"/>
    </xf>
    <xf numFmtId="164" fontId="11" fillId="11" borderId="1" xfId="0" applyNumberFormat="1" applyFont="1" applyFill="1" applyBorder="1" applyAlignment="1">
      <alignment horizontal="right" vertical="center" indent="1"/>
    </xf>
    <xf numFmtId="164" fontId="11" fillId="11" borderId="1" xfId="0" applyNumberFormat="1" applyFont="1" applyFill="1" applyBorder="1" applyAlignment="1">
      <alignment horizontal="right" vertical="center" wrapText="1" indent="1"/>
    </xf>
    <xf numFmtId="0" fontId="18" fillId="0" borderId="0" xfId="0" applyFont="1"/>
    <xf numFmtId="165" fontId="10" fillId="11" borderId="1" xfId="0" applyNumberFormat="1" applyFont="1" applyFill="1" applyBorder="1" applyAlignment="1">
      <alignment horizontal="center" vertical="center"/>
    </xf>
    <xf numFmtId="0" fontId="19" fillId="4" borderId="0" xfId="0" applyFont="1" applyFill="1" applyAlignment="1">
      <alignment vertical="center"/>
    </xf>
    <xf numFmtId="0" fontId="11" fillId="10" borderId="0" xfId="0" applyFont="1" applyFill="1" applyAlignment="1">
      <alignment horizontal="left" vertical="center" indent="1"/>
    </xf>
    <xf numFmtId="0" fontId="11" fillId="10" borderId="0" xfId="0" applyFont="1" applyFill="1" applyAlignment="1">
      <alignment vertical="center"/>
    </xf>
    <xf numFmtId="0" fontId="11" fillId="11" borderId="0" xfId="0" applyFont="1" applyFill="1" applyAlignment="1">
      <alignment horizontal="left" vertical="center" indent="1"/>
    </xf>
    <xf numFmtId="0" fontId="11" fillId="11" borderId="0" xfId="0" applyFont="1" applyFill="1" applyAlignment="1">
      <alignment vertical="center"/>
    </xf>
    <xf numFmtId="10" fontId="15" fillId="10" borderId="4" xfId="1" applyNumberFormat="1" applyFont="1" applyFill="1" applyBorder="1" applyAlignment="1">
      <alignment horizontal="right" vertical="center" indent="1"/>
    </xf>
    <xf numFmtId="1" fontId="15" fillId="10" borderId="4" xfId="1" applyNumberFormat="1" applyFont="1" applyFill="1" applyBorder="1" applyAlignment="1">
      <alignment horizontal="right" vertical="center" indent="1"/>
    </xf>
    <xf numFmtId="10" fontId="15" fillId="10" borderId="4" xfId="1" applyNumberFormat="1" applyFont="1" applyFill="1" applyBorder="1" applyAlignment="1">
      <alignment horizontal="right" vertical="center" wrapText="1" indent="1"/>
    </xf>
    <xf numFmtId="0" fontId="6" fillId="4" borderId="1" xfId="0" applyFont="1" applyFill="1" applyBorder="1" applyAlignment="1">
      <alignment horizontal="left" vertical="center" indent="1"/>
    </xf>
    <xf numFmtId="164" fontId="11" fillId="6" borderId="1" xfId="0" applyNumberFormat="1" applyFont="1" applyFill="1" applyBorder="1" applyAlignment="1">
      <alignment horizontal="left" vertical="center" indent="1"/>
    </xf>
    <xf numFmtId="167" fontId="11" fillId="6" borderId="1" xfId="0" applyNumberFormat="1" applyFont="1" applyFill="1" applyBorder="1" applyAlignment="1">
      <alignment horizontal="center" vertical="center"/>
    </xf>
    <xf numFmtId="167" fontId="11" fillId="6" borderId="1" xfId="0" applyNumberFormat="1" applyFont="1" applyFill="1" applyBorder="1" applyAlignment="1">
      <alignment horizontal="left" vertical="center" indent="1"/>
    </xf>
    <xf numFmtId="164" fontId="20" fillId="6" borderId="1" xfId="0" applyNumberFormat="1" applyFont="1" applyFill="1" applyBorder="1" applyAlignment="1">
      <alignment horizontal="left" vertical="center" indent="1"/>
    </xf>
    <xf numFmtId="167" fontId="20" fillId="6" borderId="1" xfId="0" applyNumberFormat="1" applyFont="1" applyFill="1" applyBorder="1" applyAlignment="1">
      <alignment horizontal="center" vertical="center"/>
    </xf>
    <xf numFmtId="167" fontId="20" fillId="6" borderId="1" xfId="0" applyNumberFormat="1" applyFont="1" applyFill="1" applyBorder="1" applyAlignment="1">
      <alignment horizontal="left" vertical="center" indent="1"/>
    </xf>
    <xf numFmtId="164" fontId="14" fillId="3" borderId="3" xfId="0" applyNumberFormat="1" applyFont="1" applyFill="1" applyBorder="1" applyAlignment="1">
      <alignment horizontal="left" vertical="center" wrapText="1" indent="1"/>
    </xf>
    <xf numFmtId="0" fontId="11" fillId="10" borderId="0" xfId="0" applyFont="1" applyFill="1" applyAlignment="1">
      <alignment horizontal="left" vertical="center" indent="1"/>
    </xf>
    <xf numFmtId="0" fontId="21" fillId="5" borderId="0" xfId="3" applyFill="1" applyAlignment="1">
      <alignment horizontal="center" vertical="center"/>
    </xf>
    <xf numFmtId="0" fontId="23" fillId="5"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29">
    <dxf>
      <font>
        <color theme="2" tint="-0.499984740745262"/>
      </font>
      <fill>
        <patternFill>
          <bgColor rgb="FFFFC7CE"/>
        </patternFill>
      </fill>
    </dxf>
    <dxf>
      <font>
        <color theme="2" tint="-0.499984740745262"/>
      </font>
      <fill>
        <patternFill>
          <bgColor rgb="FFFFC7CE"/>
        </patternFill>
      </fill>
    </dxf>
    <dxf>
      <font>
        <color theme="2" tint="-0.499984740745262"/>
      </font>
      <fill>
        <patternFill>
          <bgColor rgb="FFFFC7CE"/>
        </patternFill>
      </fill>
    </dxf>
    <dxf>
      <font>
        <color theme="2" tint="-0.499984740745262"/>
      </font>
      <fill>
        <patternFill>
          <bgColor rgb="FFFFC7CE"/>
        </patternFill>
      </fill>
    </dxf>
    <dxf>
      <font>
        <color theme="2" tint="-0.499984740745262"/>
      </font>
      <fill>
        <patternFill>
          <bgColor rgb="FFFFC7CE"/>
        </patternFill>
      </fill>
    </dxf>
    <dxf>
      <font>
        <color theme="1"/>
      </font>
      <fill>
        <patternFill>
          <bgColor theme="3" tint="0.79998168889431442"/>
        </patternFill>
      </fill>
    </dxf>
    <dxf>
      <fill>
        <patternFill>
          <bgColor rgb="FFFFC7CE"/>
        </patternFill>
      </fill>
    </dxf>
    <dxf>
      <fill>
        <patternFill>
          <bgColor rgb="FFFFC7CE"/>
        </patternFill>
      </fill>
    </dxf>
    <dxf>
      <font>
        <b val="0"/>
        <i val="0"/>
        <color auto="1"/>
      </font>
      <fill>
        <patternFill>
          <bgColor theme="9" tint="0.59996337778862885"/>
        </patternFill>
      </fill>
    </dxf>
    <dxf>
      <font>
        <color theme="1"/>
      </font>
      <fill>
        <patternFill>
          <bgColor theme="3" tint="0.79998168889431442"/>
        </patternFill>
      </fill>
    </dxf>
    <dxf>
      <fill>
        <patternFill>
          <bgColor rgb="FFFFC7CE"/>
        </patternFill>
      </fill>
    </dxf>
    <dxf>
      <fill>
        <patternFill>
          <bgColor rgb="FFFFC7CE"/>
        </patternFill>
      </fill>
    </dxf>
    <dxf>
      <font>
        <b val="0"/>
        <i val="0"/>
        <color auto="1"/>
      </font>
      <fill>
        <patternFill>
          <bgColor theme="9" tint="0.59996337778862885"/>
        </patternFill>
      </fill>
    </dxf>
    <dxf>
      <font>
        <color auto="1"/>
      </font>
      <fill>
        <patternFill>
          <bgColor theme="3" tint="0.79998168889431442"/>
        </patternFill>
      </fill>
    </dxf>
    <dxf>
      <fill>
        <patternFill>
          <bgColor rgb="FFFFC7CE"/>
        </patternFill>
      </fill>
    </dxf>
    <dxf>
      <fill>
        <patternFill>
          <bgColor rgb="FFFFC7CE"/>
        </patternFill>
      </fill>
    </dxf>
    <dxf>
      <font>
        <b val="0"/>
        <i val="0"/>
        <color auto="1"/>
      </font>
      <fill>
        <patternFill>
          <bgColor theme="9" tint="0.59996337778862885"/>
        </patternFill>
      </fill>
    </dxf>
    <dxf>
      <font>
        <color auto="1"/>
      </font>
      <fill>
        <patternFill>
          <bgColor theme="3" tint="0.79998168889431442"/>
        </patternFill>
      </fill>
    </dxf>
    <dxf>
      <fill>
        <patternFill>
          <bgColor rgb="FFFFC7CE"/>
        </patternFill>
      </fill>
    </dxf>
    <dxf>
      <fill>
        <patternFill>
          <bgColor rgb="FFFFC7CE"/>
        </patternFill>
      </fill>
    </dxf>
    <dxf>
      <font>
        <b val="0"/>
        <i val="0"/>
        <color auto="1"/>
      </font>
      <fill>
        <patternFill>
          <bgColor theme="9" tint="0.59996337778862885"/>
        </patternFill>
      </fill>
    </dxf>
    <dxf>
      <font>
        <color theme="1"/>
      </font>
      <fill>
        <patternFill>
          <bgColor theme="3" tint="0.79998168889431442"/>
        </patternFill>
      </fill>
    </dxf>
    <dxf>
      <fill>
        <patternFill>
          <bgColor rgb="FFFFC7CE"/>
        </patternFill>
      </fill>
    </dxf>
    <dxf>
      <fill>
        <patternFill>
          <bgColor rgb="FFFFC7CE"/>
        </patternFill>
      </fill>
    </dxf>
    <dxf>
      <font>
        <b val="0"/>
        <i val="0"/>
        <color auto="1"/>
      </font>
      <fill>
        <patternFill>
          <bgColor theme="9" tint="0.59996337778862885"/>
        </patternFill>
      </fill>
    </dxf>
    <dxf>
      <font>
        <color auto="1"/>
      </font>
      <fill>
        <patternFill>
          <bgColor theme="0" tint="-4.9989318521683403E-2"/>
        </patternFill>
      </fill>
    </dxf>
    <dxf>
      <font>
        <color auto="1"/>
      </font>
      <fill>
        <patternFill>
          <bgColor theme="3" tint="0.79998168889431442"/>
        </patternFill>
      </fill>
    </dxf>
    <dxf>
      <font>
        <color auto="1"/>
      </font>
      <fill>
        <patternFill>
          <bgColor theme="0" tint="-0.14996795556505021"/>
        </patternFill>
      </fill>
    </dxf>
    <dxf>
      <font>
        <color auto="1"/>
      </font>
      <fill>
        <patternFill>
          <bgColor theme="3" tint="0.59996337778862885"/>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5&amp;utm_language=PT&amp;utm_source=template-excel&amp;utm_medium=content&amp;utm_campaign=ic-Website+ROI+Calculator-excel-57785-pt&amp;lpa=ic+Website+ROI+Calculator+excel+57785+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133350</xdr:colOff>
      <xdr:row>0</xdr:row>
      <xdr:rowOff>19051</xdr:rowOff>
    </xdr:from>
    <xdr:to>
      <xdr:col>18</xdr:col>
      <xdr:colOff>220716</xdr:colOff>
      <xdr:row>0</xdr:row>
      <xdr:rowOff>509221</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FC08D1E5-7DE5-C18C-132B-77A7E71BF6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021175" y="19051"/>
          <a:ext cx="2573391" cy="4901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85&amp;utm_language=PT&amp;utm_source=template-excel&amp;utm_medium=content&amp;utm_campaign=ic-Website+ROI+Calculator-excel-57785-pt&amp;lpa=ic+Website+ROI+Calculator+excel+5778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I30"/>
  <sheetViews>
    <sheetView showGridLines="0" tabSelected="1" zoomScaleNormal="100" workbookViewId="0">
      <pane ySplit="1" topLeftCell="A20" activePane="bottomLeft" state="frozen"/>
      <selection pane="bottomLeft" activeCell="B32" sqref="B32"/>
    </sheetView>
  </sheetViews>
  <sheetFormatPr defaultColWidth="10.875" defaultRowHeight="15.75"/>
  <cols>
    <col min="1" max="1" width="3.375" style="1" customWidth="1"/>
    <col min="2" max="2" width="52.625" style="1" customWidth="1"/>
    <col min="3" max="3" width="28.75" style="34" customWidth="1"/>
    <col min="4" max="4" width="21.375" style="1" customWidth="1"/>
    <col min="5" max="5" width="3.375" style="1" customWidth="1"/>
    <col min="6" max="6" width="21.75" style="1" customWidth="1"/>
    <col min="7" max="7" width="3.375" style="1" customWidth="1"/>
    <col min="10" max="16384" width="10.875" style="1"/>
  </cols>
  <sheetData>
    <row r="1" spans="1:6" customFormat="1" ht="42" customHeight="1">
      <c r="A1" s="1"/>
      <c r="B1" s="3" t="s">
        <v>63</v>
      </c>
      <c r="C1" s="32"/>
      <c r="D1" s="3"/>
    </row>
    <row r="2" spans="1:6" customFormat="1" ht="35.1" customHeight="1">
      <c r="A2" s="1"/>
      <c r="B2" s="55" t="s">
        <v>64</v>
      </c>
      <c r="C2" s="32"/>
      <c r="D2" s="3"/>
    </row>
    <row r="3" spans="1:6" s="2" customFormat="1" ht="24.95" customHeight="1">
      <c r="B3" s="47" t="s">
        <v>65</v>
      </c>
      <c r="C3" s="48"/>
      <c r="D3" s="49"/>
      <c r="F3" s="54" t="s">
        <v>66</v>
      </c>
    </row>
    <row r="4" spans="1:6" ht="24.95" customHeight="1">
      <c r="B4" s="45" t="str">
        <f>'Campanha 1'!$B$1</f>
        <v>Campanha 1</v>
      </c>
      <c r="C4" s="50" t="s">
        <v>2</v>
      </c>
      <c r="D4" s="46" t="s">
        <v>67</v>
      </c>
      <c r="F4" s="40" t="s">
        <v>68</v>
      </c>
    </row>
    <row r="5" spans="1:6" ht="24.95" customHeight="1">
      <c r="B5" s="7" t="str">
        <f>"Meta de ROI:  "&amp;'Campanha 1'!$C$8&amp;"00%"</f>
        <v>Meta de ROI:  200%</v>
      </c>
      <c r="C5" s="51" t="s">
        <v>3</v>
      </c>
      <c r="D5" s="12" t="str">
        <f>IF('Campanha 1'!$C$13&lt;'Campanha 1'!$C$9,IF('Campanha 1'!$C$56&gt;'Campanha 1'!$C$8,"aumento "&amp;ROUND('Campanha 1'!$C$56*100,2)&amp;"%","redução "&amp;ROUND('Campanha 1'!$C$56*100,2)&amp;"%"),IF('Campanha 1'!$C$52&gt;'Campanha 1'!$C$8,"aumento "&amp;ROUND('Campanha 1'!$C$52*100,2)&amp;"%","redução "&amp;ROUND('Campanha 1'!$C$52*100,2)&amp;"%"))</f>
        <v>redução -3.43%</v>
      </c>
      <c r="F5" s="41" t="s">
        <v>67</v>
      </c>
    </row>
    <row r="6" spans="1:6" ht="24.95" customHeight="1">
      <c r="B6" s="14" t="str">
        <f>IF($D$4="Finalizado"," Estava ativo durante ","Tem estado ativo durante ")&amp;'Campanha 1'!$C$13&amp;" dias (meta de ROI: "&amp;'Campanha 1'!$C$9&amp;" dias)"</f>
        <v>Tem estado ativo durante 95 dias (meta de ROI: 400 dias)</v>
      </c>
      <c r="C6" s="52" t="s">
        <v>69</v>
      </c>
      <c r="D6" s="35" t="str">
        <f>IF('Campanha 1'!$C$55&lt;'Campanha 1'!$C$9,"OK - "&amp;ROUND('Campanha 1'!$C$55,0),"  "&amp;ROUND('Campanha 1'!$C$55,0))</f>
        <v xml:space="preserve">  1243</v>
      </c>
      <c r="F6" s="42" t="s">
        <v>70</v>
      </c>
    </row>
    <row r="7" spans="1:6" s="1" customFormat="1" ht="24.95" customHeight="1">
      <c r="B7" s="9"/>
      <c r="C7" s="33"/>
      <c r="D7" s="9"/>
      <c r="F7" s="43" t="s">
        <v>71</v>
      </c>
    </row>
    <row r="8" spans="1:6" ht="24.95" customHeight="1">
      <c r="B8" s="47" t="s">
        <v>65</v>
      </c>
      <c r="C8" s="48"/>
      <c r="D8" s="49"/>
      <c r="F8" s="39"/>
    </row>
    <row r="9" spans="1:6" ht="24.95" customHeight="1">
      <c r="B9" s="6" t="str">
        <f>'Campanha 2'!$B$1</f>
        <v>Campanha 2</v>
      </c>
      <c r="C9" s="50" t="s">
        <v>2</v>
      </c>
      <c r="D9" s="44" t="s">
        <v>68</v>
      </c>
      <c r="F9" s="39"/>
    </row>
    <row r="10" spans="1:6" ht="24.95" customHeight="1">
      <c r="B10" s="7" t="str">
        <f>"Meta de ROI:  "&amp;'Campanha 2'!$C$8&amp;"00%"</f>
        <v>Meta de ROI:  400%</v>
      </c>
      <c r="C10" s="51" t="s">
        <v>3</v>
      </c>
      <c r="D10" s="12" t="str">
        <f>IF('Campanha 2'!$C$13&lt;'Campanha 2'!$C$9,IF('Campanha 2'!$C$56&gt;'Campanha 2'!$C$8,"aumento "&amp;ROUND('Campanha 2'!$C$56*100,2)&amp;"%","redução "&amp;ROUND('Campanha 2'!$C$56*100,2)&amp;"%"),IF('Campanha 2'!$C$52&gt;'Campanha 2'!$C$8,"aumento "&amp;ROUND('Campanha 2'!$C$52*100,2)&amp;"%","redução "&amp;ROUND('Campanha 2'!$C$52*100,2)&amp;"%"))</f>
        <v>aumento 472.37%</v>
      </c>
      <c r="F10" s="39"/>
    </row>
    <row r="11" spans="1:6" ht="24.95" customHeight="1">
      <c r="B11" s="14" t="str">
        <f>IF($D$4="Finalizado"," Estava ativo durante ","Tem estado ativo durante ")&amp;'Campanha 2'!$C$13&amp;" dias (meta de ROI: "&amp;'Campanha 2'!$C$9&amp;" dias)"</f>
        <v>Tem estado ativo durante 38 dias (meta de ROI: 100 dias)</v>
      </c>
      <c r="C11" s="52" t="s">
        <v>69</v>
      </c>
      <c r="D11" s="35" t="str">
        <f>IF('Campanha 2'!$C$55&lt;'Campanha 2'!$C$9,"OK - "&amp;ROUND('Campanha 2'!$C$55,0),"  "&amp;ROUND('Campanha 2'!$C$55,0))</f>
        <v>OK - 87</v>
      </c>
      <c r="F11" s="39"/>
    </row>
    <row r="12" spans="1:6" s="1" customFormat="1" ht="24.95" customHeight="1">
      <c r="B12" s="9"/>
      <c r="C12" s="33"/>
      <c r="D12" s="9"/>
      <c r="F12" s="39"/>
    </row>
    <row r="13" spans="1:6" ht="24.95" customHeight="1">
      <c r="B13" s="47" t="s">
        <v>65</v>
      </c>
      <c r="C13" s="48"/>
      <c r="D13" s="49"/>
      <c r="F13" s="39"/>
    </row>
    <row r="14" spans="1:6" ht="24.95" customHeight="1">
      <c r="B14" s="6" t="str">
        <f>'Campanha 3'!$B$1</f>
        <v>Campanha 3</v>
      </c>
      <c r="C14" s="50" t="s">
        <v>2</v>
      </c>
      <c r="D14" s="44" t="s">
        <v>67</v>
      </c>
      <c r="F14" s="39"/>
    </row>
    <row r="15" spans="1:6" ht="24.95" customHeight="1">
      <c r="B15" s="7" t="str">
        <f>"Meta de ROI:  "&amp;'Campanha 3'!$C$8&amp;"00%"</f>
        <v>Meta de ROI:  200%</v>
      </c>
      <c r="C15" s="51" t="s">
        <v>3</v>
      </c>
      <c r="D15" s="12" t="str">
        <f>IF('Campanha 3'!$C$13&lt;'Campanha 3'!$C$9,IF('Campanha 3'!$C$56&gt;'Campanha 3'!$C$8,"aumento "&amp;ROUND('Campanha 3'!$C$56*100,2)&amp;"%","redução "&amp;ROUND('Campanha 3'!$C$56*100,2)&amp;"%"),IF('Campanha 3'!$C$52&gt;'Campanha 3'!$C$8,"aumento "&amp;ROUND('Campanha 3'!$C$52*100,2)&amp;"%","redução "&amp;ROUND('Campanha 3'!$C$52*100,2)&amp;"%"))</f>
        <v>aumento 228.23%</v>
      </c>
      <c r="F15" s="39"/>
    </row>
    <row r="16" spans="1:6" ht="24.95" customHeight="1">
      <c r="B16" s="14" t="str">
        <f>IF($D$4="Finalizado"," Estava ativo durante ","Tem estado ativo durante ")&amp;'Campanha 3'!$C$13&amp;" dias (meta de ROI: "&amp;'Campanha 3'!$C$9&amp;" dias)"</f>
        <v>Tem estado ativo durante 38 dias (meta de ROI: 400 dias)</v>
      </c>
      <c r="C16" s="52" t="s">
        <v>69</v>
      </c>
      <c r="D16" s="35" t="str">
        <f>IF('Campanha 3'!$C$55&lt;'Campanha 3'!$C$9,"OK - "&amp;ROUND('Campanha 3'!$C$55,0),"  "&amp;ROUND('Campanha 3'!$C$55,0))</f>
        <v>OK - 366</v>
      </c>
      <c r="F16" s="39"/>
    </row>
    <row r="17" spans="2:9" ht="24.95" customHeight="1">
      <c r="B17" s="36"/>
      <c r="C17" s="36"/>
      <c r="D17" s="36"/>
      <c r="F17" s="39"/>
    </row>
    <row r="18" spans="2:9" ht="24.95" customHeight="1">
      <c r="B18" s="47" t="s">
        <v>65</v>
      </c>
      <c r="C18" s="48"/>
      <c r="D18" s="49"/>
      <c r="F18" s="39"/>
    </row>
    <row r="19" spans="2:9" ht="24.95" customHeight="1">
      <c r="B19" s="6" t="str">
        <f>'Campanha 4'!$B$1</f>
        <v>Campanha 4</v>
      </c>
      <c r="C19" s="50" t="s">
        <v>2</v>
      </c>
      <c r="D19" s="44" t="s">
        <v>67</v>
      </c>
      <c r="F19" s="39"/>
    </row>
    <row r="20" spans="2:9" ht="24.95" customHeight="1">
      <c r="B20" s="7" t="str">
        <f>"Meta de ROI:  "&amp;'Campanha 4'!$C$8&amp;"00%"</f>
        <v>Meta de ROI:  200%</v>
      </c>
      <c r="C20" s="51" t="s">
        <v>3</v>
      </c>
      <c r="D20" s="12" t="str">
        <f>IF('Campanha 4'!$C$13&lt;'Campanha 4'!$C$9,IF('Campanha 4'!$C$56&gt;'Campanha 4'!$C$8,"aumento "&amp;ROUND('Campanha 4'!$C$56*100,2)&amp;"%","redução "&amp;ROUND('Campanha 4'!$C$56*100,2)&amp;"%"),IF('Campanha 4'!$C$52&gt;'Campanha 4'!$C$8,"aumento "&amp;ROUND('Campanha 4'!$C$52*100,2)&amp;"%","redução "&amp;ROUND('Campanha 4'!$C$52*100,2)&amp;"%"))</f>
        <v>redução 141.42%</v>
      </c>
      <c r="F20" s="39"/>
    </row>
    <row r="21" spans="2:9" ht="24.95" customHeight="1">
      <c r="B21" s="14" t="str">
        <f>IF($D$4="Finalizado"," Estava ativo durante ","Tem estado ativo durante ")&amp;'Campanha 4'!$C$13&amp;" dias (meta de ROI: "&amp;'Campanha 4'!$C$9&amp;" dias)"</f>
        <v>Tem estado ativo durante 38 dias (meta de ROI: 400 dias)</v>
      </c>
      <c r="C21" s="52" t="s">
        <v>69</v>
      </c>
      <c r="D21" s="35" t="str">
        <f>IF('Campanha 4'!$C$55&lt;'Campanha 4'!$C$9,"OK - "&amp;ROUND('Campanha 4'!$C$55,0),"  "&amp;ROUND('Campanha 4'!$C$55,0))</f>
        <v xml:space="preserve">  497</v>
      </c>
      <c r="F21" s="39"/>
    </row>
    <row r="22" spans="2:9" ht="24.95" customHeight="1">
      <c r="C22" s="1"/>
      <c r="F22" s="39"/>
    </row>
    <row r="23" spans="2:9" ht="24.95" customHeight="1">
      <c r="B23" s="47" t="s">
        <v>65</v>
      </c>
      <c r="C23" s="48"/>
      <c r="D23" s="49"/>
      <c r="F23" s="39"/>
    </row>
    <row r="24" spans="2:9" ht="24.95" customHeight="1">
      <c r="B24" s="6" t="str">
        <f>'Campanha 5'!$B$1</f>
        <v>Campanha 5</v>
      </c>
      <c r="C24" s="50" t="s">
        <v>2</v>
      </c>
      <c r="D24" s="44" t="s">
        <v>67</v>
      </c>
      <c r="F24" s="39"/>
    </row>
    <row r="25" spans="2:9" ht="24.95" customHeight="1">
      <c r="B25" s="7" t="str">
        <f>"Meta de ROI:  "&amp;'Campanha 5'!$C$8&amp;"00%"</f>
        <v>Meta de ROI:  200%</v>
      </c>
      <c r="C25" s="51" t="s">
        <v>3</v>
      </c>
      <c r="D25" s="12" t="str">
        <f>IF('Campanha 5'!$C$13&lt;'Campanha 5'!$C$9,IF('Campanha 5'!$C$56&gt;'Campanha 5'!$C$8,"aumento "&amp;ROUND('Campanha 5'!$C$56*100,2)&amp;"%","redução "&amp;ROUND('Campanha 5'!$C$56*100,2)&amp;"%"),IF('Campanha 5'!$C$52&gt;'Campanha 5'!$C$8,"aumento "&amp;ROUND('Campanha 5'!$C$52*100,2)&amp;"%","redução "&amp;ROUND('Campanha 5'!$C$52*100,2)&amp;"%"))</f>
        <v>redução 141.42%</v>
      </c>
      <c r="F25" s="39"/>
    </row>
    <row r="26" spans="2:9" ht="24.95" customHeight="1">
      <c r="B26" s="14" t="str">
        <f>IF($D$4="Finalizado"," Estava ativo durante ","Tem estado ativo durante ")&amp;'Campanha 5'!$C$13&amp;" dias (meta de ROI: "&amp;'Campanha 5'!$C$9&amp;" dias)"</f>
        <v>Tem estado ativo durante 38 dias (meta de ROI: 400 dias)</v>
      </c>
      <c r="C26" s="52" t="s">
        <v>69</v>
      </c>
      <c r="D26" s="35" t="str">
        <f>IF('Campanha 5'!$C$55&lt;'Campanha 5'!$C$9,"OK - "&amp;ROUND('Campanha 5'!$C$55,0),"  "&amp;ROUND('Campanha 5'!$C$55,0))</f>
        <v xml:space="preserve">  497</v>
      </c>
    </row>
    <row r="27" spans="2:9" s="20" customFormat="1" ht="15">
      <c r="B27" s="1"/>
      <c r="C27" s="1"/>
      <c r="D27" s="1"/>
    </row>
    <row r="28" spans="2:9" ht="16.5">
      <c r="B28" s="53" t="s">
        <v>72</v>
      </c>
      <c r="H28" s="1"/>
      <c r="I28" s="1"/>
    </row>
    <row r="30" spans="2:9" ht="50.1" customHeight="1">
      <c r="B30" s="73" t="s">
        <v>73</v>
      </c>
      <c r="C30" s="72"/>
      <c r="D30" s="72"/>
      <c r="H30" s="1"/>
      <c r="I30" s="1"/>
    </row>
  </sheetData>
  <mergeCells count="1">
    <mergeCell ref="B30:D30"/>
  </mergeCells>
  <phoneticPr fontId="22" type="noConversion"/>
  <conditionalFormatting sqref="D4 D9 D14 D19 D24">
    <cfRule type="containsText" dxfId="28" priority="1" operator="containsText" text="FINALIZADO">
      <formula>NOT(ISERROR(SEARCH("FINALIZADO",D4)))</formula>
    </cfRule>
    <cfRule type="containsText" dxfId="27" priority="2" operator="containsText" text="PAUSADO">
      <formula>NOT(ISERROR(SEARCH("PAUSADO",D4)))</formula>
    </cfRule>
    <cfRule type="containsText" dxfId="26" priority="3" operator="containsText" text="ATIVO">
      <formula>NOT(ISERROR(SEARCH("ATIVO",D4)))</formula>
    </cfRule>
    <cfRule type="containsText" dxfId="25" priority="4" operator="containsText" text="NÃO INICIADO">
      <formula>NOT(ISERROR(SEARCH("NÃO INICIADO",D4)))</formula>
    </cfRule>
  </conditionalFormatting>
  <conditionalFormatting sqref="D5">
    <cfRule type="containsText" dxfId="24" priority="27" operator="containsText" text="aumento">
      <formula>NOT(ISERROR(SEARCH("aumento",D5)))</formula>
    </cfRule>
    <cfRule type="containsText" dxfId="23" priority="28" operator="containsText" text="redução">
      <formula>NOT(ISERROR(SEARCH("redução",D5)))</formula>
    </cfRule>
  </conditionalFormatting>
  <conditionalFormatting sqref="D6">
    <cfRule type="notContainsText" dxfId="22" priority="25" operator="notContains" text="OK">
      <formula>ISERROR(SEARCH("OK",D6))</formula>
    </cfRule>
    <cfRule type="containsText" dxfId="21" priority="26" operator="containsText" text="OK">
      <formula>NOT(ISERROR(SEARCH("OK",D6)))</formula>
    </cfRule>
  </conditionalFormatting>
  <conditionalFormatting sqref="D10">
    <cfRule type="containsText" dxfId="20" priority="19" operator="containsText" text="aumento">
      <formula>NOT(ISERROR(SEARCH("aumento",D10)))</formula>
    </cfRule>
    <cfRule type="containsText" dxfId="19" priority="20" operator="containsText" text="redução">
      <formula>NOT(ISERROR(SEARCH("Diminuir",D10)))</formula>
    </cfRule>
  </conditionalFormatting>
  <conditionalFormatting sqref="D11">
    <cfRule type="notContainsText" dxfId="18" priority="17" operator="notContains" text="OK">
      <formula>ISERROR(SEARCH("OK",D11))</formula>
    </cfRule>
    <cfRule type="containsText" dxfId="17" priority="18" operator="containsText" text="OK">
      <formula>NOT(ISERROR(SEARCH("OK",D11)))</formula>
    </cfRule>
  </conditionalFormatting>
  <conditionalFormatting sqref="D15">
    <cfRule type="containsText" dxfId="16" priority="15" operator="containsText" text="aumento">
      <formula>NOT(ISERROR(SEARCH("aumento",D15)))</formula>
    </cfRule>
    <cfRule type="containsText" dxfId="15" priority="16" operator="containsText" text="Diminuir">
      <formula>NOT(ISERROR(SEARCH("redução",D15)))</formula>
    </cfRule>
  </conditionalFormatting>
  <conditionalFormatting sqref="D16">
    <cfRule type="notContainsText" dxfId="14" priority="13" operator="notContains" text="OK">
      <formula>ISERROR(SEARCH("OK",D16))</formula>
    </cfRule>
    <cfRule type="containsText" dxfId="13" priority="14" operator="containsText" text="OK">
      <formula>NOT(ISERROR(SEARCH("OK",D16)))</formula>
    </cfRule>
  </conditionalFormatting>
  <conditionalFormatting sqref="D20">
    <cfRule type="containsText" dxfId="12" priority="11" operator="containsText" text="aumento">
      <formula>NOT(ISERROR(SEARCH("aumento",D20)))</formula>
    </cfRule>
    <cfRule type="containsText" dxfId="11" priority="12" operator="containsText" text="redução">
      <formula>NOT(ISERROR(SEARCH("redução",D20)))</formula>
    </cfRule>
  </conditionalFormatting>
  <conditionalFormatting sqref="D21">
    <cfRule type="notContainsText" dxfId="10" priority="9" operator="notContains" text="OK">
      <formula>ISERROR(SEARCH("OK",D21))</formula>
    </cfRule>
    <cfRule type="containsText" dxfId="9" priority="10" operator="containsText" text="OK">
      <formula>NOT(ISERROR(SEARCH("OK",D21)))</formula>
    </cfRule>
  </conditionalFormatting>
  <conditionalFormatting sqref="D25">
    <cfRule type="containsText" dxfId="8" priority="7" operator="containsText" text="aumento">
      <formula>NOT(ISERROR(SEARCH("aumento",D25)))</formula>
    </cfRule>
    <cfRule type="containsText" dxfId="7" priority="8" operator="containsText" text="redução">
      <formula>NOT(ISERROR(SEARCH("redução",D25)))</formula>
    </cfRule>
  </conditionalFormatting>
  <conditionalFormatting sqref="D26">
    <cfRule type="notContainsText" dxfId="6" priority="5" operator="notContains" text="OK">
      <formula>ISERROR(SEARCH("OK",D26))</formula>
    </cfRule>
    <cfRule type="containsText" dxfId="5" priority="6" operator="containsText" text="OK">
      <formula>NOT(ISERROR(SEARCH("OK",D26)))</formula>
    </cfRule>
  </conditionalFormatting>
  <dataValidations count="1">
    <dataValidation type="list" allowBlank="1" showInputMessage="1" showErrorMessage="1" prompt="Preencher status" sqref="D24 D9 D14 D19 D4" xr:uid="{00000000-0002-0000-0000-000000000000}">
      <formula1>$F$4:$F$7</formula1>
    </dataValidation>
  </dataValidations>
  <hyperlinks>
    <hyperlink ref="B30:D30" r:id="rId1" display="CLIQUE AQUI PARA CRIAR NO SMARTSHEET" xr:uid="{73D0D020-0776-4E1B-8DD7-FF6EE54C8666}"/>
  </hyperlinks>
  <pageMargins left="0.3" right="0.3" top="0.3" bottom="0.3" header="0" footer="0"/>
  <pageSetup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N64"/>
  <sheetViews>
    <sheetView showGridLines="0" zoomScaleNormal="100" workbookViewId="0">
      <pane ySplit="1" topLeftCell="A2" activePane="bottomLeft" state="frozen"/>
      <selection pane="bottomLeft"/>
    </sheetView>
  </sheetViews>
  <sheetFormatPr defaultColWidth="10.875" defaultRowHeight="15"/>
  <cols>
    <col min="1" max="1" width="3.375" style="1" customWidth="1"/>
    <col min="2" max="2" width="54.75" style="1" customWidth="1"/>
    <col min="3" max="5" width="15.875" style="1" customWidth="1"/>
    <col min="6" max="6" width="30.875" style="1" customWidth="1"/>
    <col min="7" max="7" width="3.375" style="1" customWidth="1"/>
    <col min="8" max="16384" width="10.875" style="1"/>
  </cols>
  <sheetData>
    <row r="1" spans="1:6" customFormat="1" ht="35.1" customHeight="1">
      <c r="A1" s="1"/>
      <c r="B1" s="55" t="s">
        <v>74</v>
      </c>
      <c r="C1" s="3"/>
    </row>
    <row r="2" spans="1:6" s="2" customFormat="1" ht="18" customHeight="1">
      <c r="B2" s="57"/>
      <c r="C2" s="57"/>
    </row>
    <row r="3" spans="1:6" ht="18" customHeight="1">
      <c r="B3" s="6" t="s">
        <v>5</v>
      </c>
      <c r="C3" s="13">
        <v>44812</v>
      </c>
    </row>
    <row r="4" spans="1:6" ht="18" customHeight="1">
      <c r="B4" s="7" t="s">
        <v>6</v>
      </c>
      <c r="C4" s="12" t="s">
        <v>0</v>
      </c>
    </row>
    <row r="5" spans="1:6" ht="18" customHeight="1">
      <c r="B5" s="14" t="s">
        <v>7</v>
      </c>
      <c r="C5" s="13" t="s">
        <v>1</v>
      </c>
    </row>
    <row r="6" spans="1:6" ht="11.1" customHeight="1">
      <c r="B6" s="9"/>
      <c r="C6" s="9"/>
      <c r="D6" s="9"/>
      <c r="E6" s="10"/>
      <c r="F6" s="9"/>
    </row>
    <row r="7" spans="1:6" ht="18" customHeight="1">
      <c r="B7" s="56" t="s">
        <v>8</v>
      </c>
      <c r="C7" s="57"/>
    </row>
    <row r="8" spans="1:6" ht="18" customHeight="1">
      <c r="B8" s="6" t="s">
        <v>9</v>
      </c>
      <c r="C8" s="15">
        <v>2</v>
      </c>
    </row>
    <row r="9" spans="1:6" ht="18" customHeight="1">
      <c r="B9" s="7" t="s">
        <v>10</v>
      </c>
      <c r="C9" s="16">
        <v>400</v>
      </c>
    </row>
    <row r="10" spans="1:6" ht="11.1" customHeight="1">
      <c r="B10" s="9"/>
      <c r="C10" s="9"/>
      <c r="D10" s="9"/>
      <c r="E10" s="10"/>
      <c r="F10" s="9"/>
    </row>
    <row r="11" spans="1:6" ht="18" customHeight="1">
      <c r="B11" s="71" t="s">
        <v>11</v>
      </c>
      <c r="C11" s="71"/>
    </row>
    <row r="12" spans="1:6" ht="18" customHeight="1">
      <c r="B12" s="6" t="s">
        <v>12</v>
      </c>
      <c r="C12" s="13">
        <v>44717</v>
      </c>
    </row>
    <row r="13" spans="1:6" ht="18" customHeight="1">
      <c r="B13" s="7" t="s">
        <v>13</v>
      </c>
      <c r="C13" s="27">
        <f>_xlfn.DAYS(C3,C12)</f>
        <v>95</v>
      </c>
    </row>
    <row r="14" spans="1:6" ht="18" customHeight="1">
      <c r="B14" s="7" t="s">
        <v>14</v>
      </c>
      <c r="C14" s="17">
        <v>12343</v>
      </c>
    </row>
    <row r="15" spans="1:6" ht="18" customHeight="1">
      <c r="B15" s="7" t="s">
        <v>15</v>
      </c>
      <c r="C15" s="17">
        <v>45000</v>
      </c>
    </row>
    <row r="16" spans="1:6" ht="18" customHeight="1">
      <c r="B16" s="7" t="s">
        <v>16</v>
      </c>
      <c r="C16" s="17">
        <v>26890</v>
      </c>
      <c r="D16" s="9"/>
      <c r="E16" s="10"/>
      <c r="F16" s="9"/>
    </row>
    <row r="17" spans="2:3" ht="18" customHeight="1">
      <c r="B17" s="8" t="s">
        <v>17</v>
      </c>
      <c r="C17" s="18">
        <f>ROUND(C16/C14,2)</f>
        <v>2.1800000000000002</v>
      </c>
    </row>
    <row r="18" spans="2:3" ht="11.1" customHeight="1">
      <c r="B18" s="9"/>
      <c r="C18" s="9"/>
    </row>
    <row r="19" spans="2:3" ht="18" customHeight="1">
      <c r="B19" s="56" t="s">
        <v>18</v>
      </c>
      <c r="C19" s="57"/>
    </row>
    <row r="20" spans="2:3" ht="18" customHeight="1">
      <c r="B20" s="6" t="s">
        <v>19</v>
      </c>
      <c r="C20" s="11">
        <v>5600</v>
      </c>
    </row>
    <row r="21" spans="2:3" ht="18" customHeight="1">
      <c r="B21" s="7" t="s">
        <v>20</v>
      </c>
      <c r="C21" s="12">
        <v>4500</v>
      </c>
    </row>
    <row r="22" spans="2:3" ht="18" customHeight="1">
      <c r="B22" s="7" t="s">
        <v>21</v>
      </c>
      <c r="C22" s="12">
        <v>100</v>
      </c>
    </row>
    <row r="23" spans="2:3" ht="18" customHeight="1">
      <c r="B23" s="7" t="s">
        <v>22</v>
      </c>
      <c r="C23" s="12">
        <v>3000</v>
      </c>
    </row>
    <row r="24" spans="2:3" ht="18" customHeight="1">
      <c r="B24" s="7" t="s">
        <v>23</v>
      </c>
      <c r="C24" s="12">
        <v>0</v>
      </c>
    </row>
    <row r="25" spans="2:3" ht="18" customHeight="1">
      <c r="B25" s="8" t="s">
        <v>24</v>
      </c>
      <c r="C25" s="19">
        <f>SUM(C20:C24)</f>
        <v>13200</v>
      </c>
    </row>
    <row r="26" spans="2:3" s="20" customFormat="1" ht="11.1" customHeight="1">
      <c r="B26" s="21"/>
      <c r="C26" s="22"/>
    </row>
    <row r="27" spans="2:3" ht="18" customHeight="1">
      <c r="B27" s="56" t="s">
        <v>25</v>
      </c>
      <c r="C27" s="57"/>
    </row>
    <row r="28" spans="2:3" ht="18" customHeight="1">
      <c r="B28" s="6" t="s">
        <v>26</v>
      </c>
      <c r="C28" s="11">
        <v>10000</v>
      </c>
    </row>
    <row r="29" spans="2:3" ht="18" customHeight="1">
      <c r="B29" s="7" t="s">
        <v>27</v>
      </c>
      <c r="C29" s="12">
        <v>400</v>
      </c>
    </row>
    <row r="30" spans="2:3" ht="18" customHeight="1">
      <c r="B30" s="7" t="s">
        <v>28</v>
      </c>
      <c r="C30" s="12">
        <v>4000</v>
      </c>
    </row>
    <row r="31" spans="2:3" ht="18" customHeight="1">
      <c r="B31" s="7" t="s">
        <v>29</v>
      </c>
      <c r="C31" s="12">
        <v>0</v>
      </c>
    </row>
    <row r="32" spans="2:3" ht="18" customHeight="1">
      <c r="B32" s="7"/>
      <c r="C32" s="12">
        <v>0</v>
      </c>
    </row>
    <row r="33" spans="2:6" ht="18" customHeight="1">
      <c r="B33" s="7"/>
      <c r="C33" s="12">
        <v>0</v>
      </c>
    </row>
    <row r="34" spans="2:6" ht="18" customHeight="1">
      <c r="B34" s="7"/>
      <c r="C34" s="12">
        <v>0</v>
      </c>
    </row>
    <row r="35" spans="2:6" ht="18" customHeight="1">
      <c r="B35" s="7"/>
      <c r="C35" s="12">
        <v>0</v>
      </c>
    </row>
    <row r="36" spans="2:6" ht="18" customHeight="1">
      <c r="B36" s="8" t="s">
        <v>75</v>
      </c>
      <c r="C36" s="19">
        <f>SUM(C28:C35)</f>
        <v>14400</v>
      </c>
    </row>
    <row r="37" spans="2:6" ht="18" customHeight="1">
      <c r="B37" s="8" t="s">
        <v>31</v>
      </c>
      <c r="C37" s="24">
        <f>SUM(C25,C36)</f>
        <v>27600</v>
      </c>
    </row>
    <row r="38" spans="2:6" ht="11.1" customHeight="1"/>
    <row r="39" spans="2:6" ht="18" customHeight="1">
      <c r="B39" s="56" t="s">
        <v>32</v>
      </c>
      <c r="C39" s="57"/>
      <c r="D39" s="57"/>
      <c r="E39" s="57"/>
      <c r="F39" s="57"/>
    </row>
    <row r="40" spans="2:6" ht="18" customHeight="1">
      <c r="B40" s="64"/>
      <c r="C40" s="65" t="s">
        <v>33</v>
      </c>
      <c r="D40" s="65" t="s">
        <v>34</v>
      </c>
      <c r="E40" s="65" t="s">
        <v>35</v>
      </c>
      <c r="F40" s="66" t="s">
        <v>36</v>
      </c>
    </row>
    <row r="41" spans="2:6" ht="18" customHeight="1">
      <c r="B41" s="7" t="s">
        <v>37</v>
      </c>
      <c r="C41" s="17">
        <v>10000</v>
      </c>
      <c r="D41" s="25">
        <v>0.2</v>
      </c>
      <c r="E41" s="12">
        <f t="shared" ref="E41:E49" si="0">C41*D41</f>
        <v>2000</v>
      </c>
      <c r="F41" s="63"/>
    </row>
    <row r="42" spans="2:6" ht="18" customHeight="1">
      <c r="B42" s="7" t="s">
        <v>38</v>
      </c>
      <c r="C42" s="17">
        <v>400</v>
      </c>
      <c r="D42" s="25">
        <v>0.8</v>
      </c>
      <c r="E42" s="12">
        <f t="shared" si="0"/>
        <v>320</v>
      </c>
      <c r="F42" s="63"/>
    </row>
    <row r="43" spans="2:6" ht="18" customHeight="1">
      <c r="B43" s="7" t="s">
        <v>39</v>
      </c>
      <c r="C43" s="17">
        <v>38</v>
      </c>
      <c r="D43" s="25">
        <v>90</v>
      </c>
      <c r="E43" s="12">
        <f t="shared" si="0"/>
        <v>3420</v>
      </c>
      <c r="F43" s="63"/>
    </row>
    <row r="44" spans="2:6" ht="18" customHeight="1">
      <c r="B44" s="7" t="s">
        <v>40</v>
      </c>
      <c r="C44" s="17">
        <v>65</v>
      </c>
      <c r="D44" s="25">
        <v>8</v>
      </c>
      <c r="E44" s="12">
        <f t="shared" si="0"/>
        <v>520</v>
      </c>
      <c r="F44" s="63"/>
    </row>
    <row r="45" spans="2:6" ht="18" customHeight="1">
      <c r="B45" s="7" t="s">
        <v>41</v>
      </c>
      <c r="C45" s="17">
        <v>10</v>
      </c>
      <c r="D45" s="25">
        <v>7</v>
      </c>
      <c r="E45" s="12">
        <f t="shared" si="0"/>
        <v>70</v>
      </c>
      <c r="F45" s="63"/>
    </row>
    <row r="46" spans="2:6" ht="18" customHeight="1">
      <c r="B46" s="7"/>
      <c r="C46" s="17"/>
      <c r="D46" s="25"/>
      <c r="E46" s="12">
        <f t="shared" si="0"/>
        <v>0</v>
      </c>
      <c r="F46" s="63"/>
    </row>
    <row r="47" spans="2:6" ht="18" customHeight="1">
      <c r="B47" s="7"/>
      <c r="C47" s="17"/>
      <c r="D47" s="25"/>
      <c r="E47" s="12">
        <f t="shared" si="0"/>
        <v>0</v>
      </c>
      <c r="F47" s="63"/>
    </row>
    <row r="48" spans="2:6" ht="18" customHeight="1">
      <c r="B48" s="7"/>
      <c r="C48" s="17"/>
      <c r="D48" s="25"/>
      <c r="E48" s="12">
        <f t="shared" si="0"/>
        <v>0</v>
      </c>
      <c r="F48" s="63"/>
    </row>
    <row r="49" spans="2:14" ht="18" customHeight="1">
      <c r="B49" s="7"/>
      <c r="C49" s="17"/>
      <c r="D49" s="25"/>
      <c r="E49" s="12">
        <f t="shared" si="0"/>
        <v>0</v>
      </c>
      <c r="F49" s="63"/>
    </row>
    <row r="50" spans="2:14" ht="18" customHeight="1">
      <c r="B50" s="8" t="s">
        <v>42</v>
      </c>
      <c r="C50" s="27">
        <f>SUM(C41:C49)</f>
        <v>10513</v>
      </c>
      <c r="D50" s="18">
        <f>SUM(D41:D49)</f>
        <v>106</v>
      </c>
      <c r="E50" s="19">
        <f>SUM(E41:E49)</f>
        <v>6330</v>
      </c>
      <c r="F50" s="19"/>
      <c r="N50" s="31" t="s">
        <v>43</v>
      </c>
    </row>
    <row r="51" spans="2:14" ht="11.1" customHeight="1">
      <c r="N51" s="31" t="s">
        <v>44</v>
      </c>
    </row>
    <row r="52" spans="2:14" ht="35.1" customHeight="1">
      <c r="B52" s="28" t="s">
        <v>45</v>
      </c>
      <c r="C52" s="60">
        <f>((E50-C37)/C37)</f>
        <v>-0.77065217391304353</v>
      </c>
      <c r="N52" s="31" t="s">
        <v>46</v>
      </c>
    </row>
    <row r="53" spans="2:14" ht="35.1" customHeight="1">
      <c r="B53" s="28" t="s">
        <v>47</v>
      </c>
      <c r="C53" s="60">
        <f>((E50/C37))</f>
        <v>0.22934782608695653</v>
      </c>
      <c r="N53" s="31" t="s">
        <v>48</v>
      </c>
    </row>
    <row r="54" spans="2:14" ht="35.1" customHeight="1">
      <c r="B54" s="28" t="s">
        <v>49</v>
      </c>
      <c r="C54" s="61">
        <f>((100/C53)*C13)/100</f>
        <v>414.21800947867297</v>
      </c>
      <c r="N54" s="31"/>
    </row>
    <row r="55" spans="2:14" ht="35.1" customHeight="1">
      <c r="B55" s="28" t="s">
        <v>50</v>
      </c>
      <c r="C55" s="61">
        <f>(((100+(C8*100))/(C53*100))*C13)</f>
        <v>1242.654028436019</v>
      </c>
      <c r="H55" s="29"/>
    </row>
    <row r="56" spans="2:14" ht="35.1" customHeight="1">
      <c r="B56" s="70" t="s">
        <v>76</v>
      </c>
      <c r="C56" s="62">
        <f>IF(C13&lt;C9,(-100+(C9/C13*((E50/C37)*100)))/100,"N/A - goal time period exceeded")</f>
        <v>-3.4324942791762111E-2</v>
      </c>
    </row>
    <row r="57" spans="2:14" ht="11.1" customHeight="1"/>
    <row r="58" spans="2:14" ht="18" customHeight="1">
      <c r="B58" s="58" t="s">
        <v>52</v>
      </c>
      <c r="C58" s="59"/>
      <c r="D58" s="59"/>
      <c r="E58" s="59"/>
      <c r="F58" s="59"/>
    </row>
    <row r="59" spans="2:14" ht="18" customHeight="1">
      <c r="B59" s="64" t="s">
        <v>53</v>
      </c>
      <c r="C59" s="66" t="s">
        <v>54</v>
      </c>
      <c r="D59" s="66" t="s">
        <v>55</v>
      </c>
      <c r="E59" s="66" t="s">
        <v>56</v>
      </c>
      <c r="F59" s="66" t="s">
        <v>57</v>
      </c>
    </row>
    <row r="60" spans="2:14" ht="18" customHeight="1">
      <c r="B60" s="7"/>
      <c r="C60" s="30"/>
      <c r="D60" s="26"/>
      <c r="E60" s="23"/>
      <c r="F60" s="63"/>
    </row>
    <row r="61" spans="2:14" ht="18" customHeight="1">
      <c r="B61" s="7"/>
      <c r="C61" s="30"/>
      <c r="D61" s="26"/>
      <c r="E61" s="23"/>
      <c r="F61" s="63"/>
    </row>
    <row r="62" spans="2:14" ht="18" customHeight="1">
      <c r="B62" s="7"/>
      <c r="C62" s="30"/>
      <c r="D62" s="26"/>
      <c r="E62" s="23"/>
      <c r="F62" s="63"/>
    </row>
    <row r="63" spans="2:14" ht="18" customHeight="1">
      <c r="B63" s="7"/>
      <c r="C63" s="30"/>
      <c r="D63" s="26"/>
      <c r="E63" s="23"/>
      <c r="F63" s="63"/>
    </row>
    <row r="64" spans="2:14" ht="18" customHeight="1">
      <c r="B64" s="7"/>
      <c r="C64" s="30"/>
      <c r="D64" s="26"/>
      <c r="E64" s="23"/>
      <c r="F64" s="63"/>
    </row>
  </sheetData>
  <mergeCells count="1">
    <mergeCell ref="B11:C11"/>
  </mergeCells>
  <phoneticPr fontId="22" type="noConversion"/>
  <conditionalFormatting sqref="B32:B35">
    <cfRule type="containsText" dxfId="4" priority="1" operator="containsText" text="Adicione outros custos de marketing aqui">
      <formula>NOT(ISERROR(SEARCH("Adicione outros custos de marketing aqui",B32)))</formula>
    </cfRule>
  </conditionalFormatting>
  <dataValidations count="4">
    <dataValidation allowBlank="1" showInputMessage="1" showErrorMessage="1" prompt="Adicione outros custos de marketing aqui " sqref="B32:B35" xr:uid="{00000000-0002-0000-0100-000000000000}"/>
    <dataValidation allowBlank="1" showInputMessage="1" showErrorMessage="1" prompt="Adicione outras ações aqui" sqref="B46:B49" xr:uid="{00000000-0002-0000-0100-000001000000}"/>
    <dataValidation type="list" allowBlank="1" showInputMessage="1" showErrorMessage="1" sqref="E60:E64" xr:uid="{00000000-0002-0000-0100-000002000000}">
      <formula1>$N$50:$N$53</formula1>
    </dataValidation>
    <dataValidation allowBlank="1" showInputMessage="1" showErrorMessage="1" prompt="Inserir problema " sqref="B60:B64" xr:uid="{00000000-0002-0000-0100-000003000000}"/>
  </dataValidations>
  <pageMargins left="0.3" right="0.3" top="0.3" bottom="0.3" header="0" footer="0"/>
  <pageSetup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N64"/>
  <sheetViews>
    <sheetView showGridLines="0" zoomScaleNormal="100" workbookViewId="0">
      <pane ySplit="1" topLeftCell="A2" activePane="bottomLeft" state="frozen"/>
      <selection activeCell="C3" sqref="C3"/>
      <selection pane="bottomLeft"/>
    </sheetView>
  </sheetViews>
  <sheetFormatPr defaultColWidth="10.875" defaultRowHeight="15"/>
  <cols>
    <col min="1" max="1" width="3.375" style="1" customWidth="1"/>
    <col min="2" max="2" width="54.75" style="1" customWidth="1"/>
    <col min="3" max="5" width="15.875" style="1" customWidth="1"/>
    <col min="6" max="6" width="30.875" style="1" customWidth="1"/>
    <col min="7" max="7" width="3.375" style="1" customWidth="1"/>
    <col min="8" max="16384" width="10.875" style="1"/>
  </cols>
  <sheetData>
    <row r="1" spans="1:6" customFormat="1" ht="35.1" customHeight="1">
      <c r="A1" s="1"/>
      <c r="B1" s="55" t="s">
        <v>62</v>
      </c>
      <c r="C1" s="3"/>
    </row>
    <row r="2" spans="1:6" s="2" customFormat="1" ht="18" customHeight="1">
      <c r="B2" s="57"/>
      <c r="C2" s="57"/>
    </row>
    <row r="3" spans="1:6" ht="18" customHeight="1">
      <c r="B3" s="6" t="s">
        <v>5</v>
      </c>
      <c r="C3" s="13">
        <v>44812</v>
      </c>
    </row>
    <row r="4" spans="1:6" ht="18" customHeight="1">
      <c r="B4" s="7" t="s">
        <v>6</v>
      </c>
      <c r="C4" s="12" t="s">
        <v>0</v>
      </c>
    </row>
    <row r="5" spans="1:6" ht="18" customHeight="1">
      <c r="B5" s="14" t="s">
        <v>7</v>
      </c>
      <c r="C5" s="38" t="s">
        <v>1</v>
      </c>
    </row>
    <row r="6" spans="1:6" ht="11.1" customHeight="1">
      <c r="B6" s="9"/>
      <c r="C6" s="9"/>
      <c r="D6" s="9"/>
      <c r="E6" s="10"/>
      <c r="F6" s="9"/>
    </row>
    <row r="7" spans="1:6" ht="18" customHeight="1">
      <c r="B7" s="56" t="s">
        <v>8</v>
      </c>
      <c r="C7" s="57"/>
    </row>
    <row r="8" spans="1:6" ht="18" customHeight="1">
      <c r="B8" s="6" t="s">
        <v>9</v>
      </c>
      <c r="C8" s="15">
        <v>4</v>
      </c>
    </row>
    <row r="9" spans="1:6" ht="18" customHeight="1">
      <c r="B9" s="7" t="s">
        <v>10</v>
      </c>
      <c r="C9" s="16">
        <v>100</v>
      </c>
    </row>
    <row r="10" spans="1:6" ht="11.1" customHeight="1">
      <c r="B10" s="9"/>
      <c r="C10" s="9"/>
      <c r="D10" s="9"/>
      <c r="E10" s="10"/>
      <c r="F10" s="9"/>
    </row>
    <row r="11" spans="1:6" ht="18" customHeight="1">
      <c r="B11" s="71" t="s">
        <v>59</v>
      </c>
      <c r="C11" s="71"/>
    </row>
    <row r="12" spans="1:6" ht="18" customHeight="1">
      <c r="B12" s="6" t="s">
        <v>12</v>
      </c>
      <c r="C12" s="13">
        <v>44774</v>
      </c>
    </row>
    <row r="13" spans="1:6" ht="18" customHeight="1">
      <c r="B13" s="7" t="s">
        <v>13</v>
      </c>
      <c r="C13" s="37">
        <f>_xlfn.DAYS(C3,C12)</f>
        <v>38</v>
      </c>
    </row>
    <row r="14" spans="1:6" ht="18" customHeight="1">
      <c r="B14" s="7" t="s">
        <v>14</v>
      </c>
      <c r="C14" s="17">
        <v>35678</v>
      </c>
    </row>
    <row r="15" spans="1:6" ht="18" customHeight="1">
      <c r="B15" s="7" t="s">
        <v>15</v>
      </c>
      <c r="C15" s="17">
        <v>67000</v>
      </c>
    </row>
    <row r="16" spans="1:6" ht="18" customHeight="1">
      <c r="B16" s="7" t="s">
        <v>16</v>
      </c>
      <c r="C16" s="17">
        <v>43222</v>
      </c>
      <c r="D16" s="9"/>
      <c r="E16" s="10"/>
      <c r="F16" s="9"/>
    </row>
    <row r="17" spans="2:3" ht="18" customHeight="1">
      <c r="B17" s="8" t="s">
        <v>17</v>
      </c>
      <c r="C17" s="18">
        <f>ROUND(C16/C14,2)</f>
        <v>1.21</v>
      </c>
    </row>
    <row r="18" spans="2:3" ht="11.1" customHeight="1">
      <c r="B18" s="9"/>
      <c r="C18" s="9"/>
    </row>
    <row r="19" spans="2:3" ht="18" customHeight="1">
      <c r="B19" s="56" t="s">
        <v>18</v>
      </c>
      <c r="C19" s="57"/>
    </row>
    <row r="20" spans="2:3" ht="18" customHeight="1">
      <c r="B20" s="6" t="s">
        <v>19</v>
      </c>
      <c r="C20" s="11">
        <v>400</v>
      </c>
    </row>
    <row r="21" spans="2:3" ht="18" customHeight="1">
      <c r="B21" s="7" t="s">
        <v>20</v>
      </c>
      <c r="C21" s="12">
        <v>200</v>
      </c>
    </row>
    <row r="22" spans="2:3" ht="18" customHeight="1">
      <c r="B22" s="7" t="s">
        <v>21</v>
      </c>
      <c r="C22" s="12">
        <v>100</v>
      </c>
    </row>
    <row r="23" spans="2:3" ht="18" customHeight="1">
      <c r="B23" s="7" t="s">
        <v>22</v>
      </c>
      <c r="C23" s="12">
        <v>300</v>
      </c>
    </row>
    <row r="24" spans="2:3" ht="18" customHeight="1">
      <c r="B24" s="7" t="s">
        <v>23</v>
      </c>
      <c r="C24" s="12">
        <v>0</v>
      </c>
    </row>
    <row r="25" spans="2:3" ht="18" customHeight="1">
      <c r="B25" s="8" t="s">
        <v>24</v>
      </c>
      <c r="C25" s="19">
        <f>SUM(C20:C24)</f>
        <v>1000</v>
      </c>
    </row>
    <row r="26" spans="2:3" s="20" customFormat="1" ht="11.1" customHeight="1">
      <c r="B26" s="21"/>
      <c r="C26" s="22"/>
    </row>
    <row r="27" spans="2:3" ht="18" customHeight="1">
      <c r="B27" s="56" t="s">
        <v>25</v>
      </c>
      <c r="C27" s="57"/>
    </row>
    <row r="28" spans="2:3" ht="18" customHeight="1">
      <c r="B28" s="6" t="s">
        <v>26</v>
      </c>
      <c r="C28" s="11">
        <v>400</v>
      </c>
    </row>
    <row r="29" spans="2:3" ht="18" customHeight="1">
      <c r="B29" s="7" t="s">
        <v>27</v>
      </c>
      <c r="C29" s="12">
        <v>400</v>
      </c>
    </row>
    <row r="30" spans="2:3" ht="18" customHeight="1">
      <c r="B30" s="7" t="s">
        <v>28</v>
      </c>
      <c r="C30" s="12">
        <v>200</v>
      </c>
    </row>
    <row r="31" spans="2:3" ht="18" customHeight="1">
      <c r="B31" s="7" t="s">
        <v>29</v>
      </c>
      <c r="C31" s="12">
        <v>0</v>
      </c>
    </row>
    <row r="32" spans="2:3" ht="18" customHeight="1">
      <c r="B32" s="7"/>
      <c r="C32" s="12">
        <v>0</v>
      </c>
    </row>
    <row r="33" spans="2:6" ht="18" customHeight="1">
      <c r="B33" s="7"/>
      <c r="C33" s="12">
        <v>0</v>
      </c>
    </row>
    <row r="34" spans="2:6" ht="18" customHeight="1">
      <c r="B34" s="7"/>
      <c r="C34" s="12">
        <v>0</v>
      </c>
    </row>
    <row r="35" spans="2:6" ht="18" customHeight="1">
      <c r="B35" s="7"/>
      <c r="C35" s="12">
        <v>0</v>
      </c>
    </row>
    <row r="36" spans="2:6" ht="18" customHeight="1">
      <c r="B36" s="8" t="s">
        <v>30</v>
      </c>
      <c r="C36" s="19">
        <f>SUM(C28:C35)</f>
        <v>1000</v>
      </c>
    </row>
    <row r="37" spans="2:6" ht="18" customHeight="1">
      <c r="B37" s="8" t="s">
        <v>31</v>
      </c>
      <c r="C37" s="24">
        <f>SUM(C25,C36)</f>
        <v>2000</v>
      </c>
    </row>
    <row r="38" spans="2:6" ht="11.1" customHeight="1"/>
    <row r="39" spans="2:6" ht="18" customHeight="1">
      <c r="B39" s="56" t="s">
        <v>32</v>
      </c>
      <c r="C39" s="57"/>
      <c r="D39" s="57"/>
      <c r="E39" s="57"/>
      <c r="F39" s="57"/>
    </row>
    <row r="40" spans="2:6" ht="18" customHeight="1">
      <c r="B40" s="67"/>
      <c r="C40" s="68" t="s">
        <v>33</v>
      </c>
      <c r="D40" s="68" t="s">
        <v>34</v>
      </c>
      <c r="E40" s="68" t="s">
        <v>35</v>
      </c>
      <c r="F40" s="69" t="s">
        <v>36</v>
      </c>
    </row>
    <row r="41" spans="2:6" ht="18" customHeight="1">
      <c r="B41" s="7" t="s">
        <v>37</v>
      </c>
      <c r="C41" s="17">
        <v>100</v>
      </c>
      <c r="D41" s="25">
        <v>0.2</v>
      </c>
      <c r="E41" s="12">
        <f t="shared" ref="E41:E49" si="0">C41*D41</f>
        <v>20</v>
      </c>
      <c r="F41" s="63"/>
    </row>
    <row r="42" spans="2:6" ht="18" customHeight="1">
      <c r="B42" s="7" t="s">
        <v>38</v>
      </c>
      <c r="C42" s="17">
        <v>400</v>
      </c>
      <c r="D42" s="25">
        <v>0.8</v>
      </c>
      <c r="E42" s="12">
        <f t="shared" si="0"/>
        <v>320</v>
      </c>
      <c r="F42" s="63"/>
    </row>
    <row r="43" spans="2:6" ht="18" customHeight="1">
      <c r="B43" s="7" t="s">
        <v>39</v>
      </c>
      <c r="C43" s="17">
        <v>38</v>
      </c>
      <c r="D43" s="25">
        <v>90</v>
      </c>
      <c r="E43" s="12">
        <f t="shared" si="0"/>
        <v>3420</v>
      </c>
      <c r="F43" s="63"/>
    </row>
    <row r="44" spans="2:6" ht="18" customHeight="1">
      <c r="B44" s="7" t="s">
        <v>40</v>
      </c>
      <c r="C44" s="17">
        <v>65</v>
      </c>
      <c r="D44" s="25">
        <v>8</v>
      </c>
      <c r="E44" s="12">
        <f t="shared" si="0"/>
        <v>520</v>
      </c>
      <c r="F44" s="63"/>
    </row>
    <row r="45" spans="2:6" ht="18" customHeight="1">
      <c r="B45" s="7" t="s">
        <v>41</v>
      </c>
      <c r="C45" s="17">
        <v>10</v>
      </c>
      <c r="D45" s="25">
        <v>7</v>
      </c>
      <c r="E45" s="12">
        <f t="shared" si="0"/>
        <v>70</v>
      </c>
      <c r="F45" s="63"/>
    </row>
    <row r="46" spans="2:6" ht="18" customHeight="1">
      <c r="B46" s="7"/>
      <c r="C46" s="17"/>
      <c r="D46" s="25"/>
      <c r="E46" s="12">
        <f t="shared" si="0"/>
        <v>0</v>
      </c>
      <c r="F46" s="63"/>
    </row>
    <row r="47" spans="2:6" ht="18" customHeight="1">
      <c r="B47" s="7"/>
      <c r="C47" s="17"/>
      <c r="D47" s="25"/>
      <c r="E47" s="12">
        <f t="shared" si="0"/>
        <v>0</v>
      </c>
      <c r="F47" s="63"/>
    </row>
    <row r="48" spans="2:6" ht="18" customHeight="1">
      <c r="B48" s="7"/>
      <c r="C48" s="17"/>
      <c r="D48" s="25"/>
      <c r="E48" s="12">
        <f t="shared" si="0"/>
        <v>0</v>
      </c>
      <c r="F48" s="63"/>
    </row>
    <row r="49" spans="2:14" ht="18" customHeight="1">
      <c r="B49" s="7"/>
      <c r="C49" s="17"/>
      <c r="D49" s="25"/>
      <c r="E49" s="12">
        <f t="shared" si="0"/>
        <v>0</v>
      </c>
      <c r="F49" s="63"/>
    </row>
    <row r="50" spans="2:14" ht="18" customHeight="1">
      <c r="B50" s="8" t="s">
        <v>42</v>
      </c>
      <c r="C50" s="27">
        <f>SUM(C41:C49)</f>
        <v>613</v>
      </c>
      <c r="D50" s="18">
        <f>SUM(D41:D49)</f>
        <v>106</v>
      </c>
      <c r="E50" s="19">
        <f>SUM(E41:E49)</f>
        <v>4350</v>
      </c>
      <c r="F50" s="19"/>
      <c r="N50" s="31" t="s">
        <v>43</v>
      </c>
    </row>
    <row r="51" spans="2:14" ht="11.1" customHeight="1">
      <c r="N51" s="31" t="s">
        <v>44</v>
      </c>
    </row>
    <row r="52" spans="2:14" ht="35.1" customHeight="1">
      <c r="B52" s="28" t="s">
        <v>45</v>
      </c>
      <c r="C52" s="60">
        <f>((E50-C37)/C37)</f>
        <v>1.175</v>
      </c>
      <c r="N52" s="31" t="s">
        <v>46</v>
      </c>
    </row>
    <row r="53" spans="2:14" ht="35.1" customHeight="1">
      <c r="B53" s="28" t="s">
        <v>47</v>
      </c>
      <c r="C53" s="60">
        <f>((E50/C37))</f>
        <v>2.1749999999999998</v>
      </c>
      <c r="N53" s="31" t="s">
        <v>48</v>
      </c>
    </row>
    <row r="54" spans="2:14" ht="35.1" customHeight="1">
      <c r="B54" s="28" t="s">
        <v>49</v>
      </c>
      <c r="C54" s="61">
        <f>((100/C53)*C13)/100</f>
        <v>17.471264367816094</v>
      </c>
      <c r="N54" s="31"/>
    </row>
    <row r="55" spans="2:14" ht="35.1" customHeight="1">
      <c r="B55" s="28" t="s">
        <v>50</v>
      </c>
      <c r="C55" s="61">
        <f>(((100+(C8*100))/(C53*100))*C13)</f>
        <v>87.356321839080465</v>
      </c>
      <c r="H55" s="29"/>
    </row>
    <row r="56" spans="2:14" ht="35.1" customHeight="1">
      <c r="B56" s="70" t="s">
        <v>51</v>
      </c>
      <c r="C56" s="62">
        <f>IF(C13&lt;C9,(-100+(C9/C13*((E50/C37)*100)))/100,"N/A - goal time period exceeded")</f>
        <v>4.7236842105263159</v>
      </c>
    </row>
    <row r="57" spans="2:14" ht="11.1" customHeight="1"/>
    <row r="58" spans="2:14" ht="18" customHeight="1">
      <c r="B58" s="58" t="s">
        <v>52</v>
      </c>
      <c r="C58" s="59"/>
      <c r="D58" s="59"/>
      <c r="E58" s="59"/>
      <c r="F58" s="59"/>
    </row>
    <row r="59" spans="2:14" ht="18" customHeight="1">
      <c r="B59" s="67" t="s">
        <v>53</v>
      </c>
      <c r="C59" s="69" t="s">
        <v>54</v>
      </c>
      <c r="D59" s="69" t="s">
        <v>55</v>
      </c>
      <c r="E59" s="69" t="s">
        <v>56</v>
      </c>
      <c r="F59" s="69" t="s">
        <v>57</v>
      </c>
    </row>
    <row r="60" spans="2:14" ht="18" customHeight="1">
      <c r="B60" s="7"/>
      <c r="C60" s="30"/>
      <c r="D60" s="26"/>
      <c r="E60" s="23"/>
      <c r="F60" s="63"/>
    </row>
    <row r="61" spans="2:14" ht="18" customHeight="1">
      <c r="B61" s="7"/>
      <c r="C61" s="30"/>
      <c r="D61" s="26"/>
      <c r="E61" s="23"/>
      <c r="F61" s="63"/>
    </row>
    <row r="62" spans="2:14" ht="18" customHeight="1">
      <c r="B62" s="7"/>
      <c r="C62" s="30"/>
      <c r="D62" s="26"/>
      <c r="E62" s="23"/>
      <c r="F62" s="63"/>
    </row>
    <row r="63" spans="2:14" ht="18" customHeight="1">
      <c r="B63" s="7"/>
      <c r="C63" s="30"/>
      <c r="D63" s="26"/>
      <c r="E63" s="23"/>
      <c r="F63" s="63"/>
    </row>
    <row r="64" spans="2:14" ht="18" customHeight="1">
      <c r="B64" s="7"/>
      <c r="C64" s="30"/>
      <c r="D64" s="26"/>
      <c r="E64" s="23"/>
      <c r="F64" s="63"/>
    </row>
  </sheetData>
  <mergeCells count="1">
    <mergeCell ref="B11:C11"/>
  </mergeCells>
  <phoneticPr fontId="22" type="noConversion"/>
  <conditionalFormatting sqref="B32:B35">
    <cfRule type="containsText" dxfId="3" priority="1" operator="containsText" text="Adicione outros custos de marketing aqui">
      <formula>NOT(ISERROR(SEARCH("Adicione outros custos de marketing aqui",B32)))</formula>
    </cfRule>
  </conditionalFormatting>
  <dataValidations count="4">
    <dataValidation allowBlank="1" showInputMessage="1" showErrorMessage="1" prompt="Inserir problema " sqref="B60:B64" xr:uid="{00000000-0002-0000-0200-000000000000}"/>
    <dataValidation type="list" allowBlank="1" showInputMessage="1" showErrorMessage="1" sqref="E60:E64" xr:uid="{00000000-0002-0000-0200-000001000000}">
      <formula1>$N$50:$N$53</formula1>
    </dataValidation>
    <dataValidation allowBlank="1" showInputMessage="1" showErrorMessage="1" prompt="Adicione outras ações aqui" sqref="B46:B49" xr:uid="{00000000-0002-0000-0200-000002000000}"/>
    <dataValidation allowBlank="1" showInputMessage="1" showErrorMessage="1" prompt="Adicione outros custos de marketing aqui " sqref="B32:B35" xr:uid="{00000000-0002-0000-0200-000003000000}"/>
  </dataValidations>
  <pageMargins left="0.3" right="0.3" top="0.3" bottom="0.3" header="0" footer="0"/>
  <pageSetup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N64"/>
  <sheetViews>
    <sheetView showGridLines="0" zoomScaleNormal="100" workbookViewId="0">
      <pane ySplit="1" topLeftCell="A2" activePane="bottomLeft" state="frozen"/>
      <selection activeCell="C3" sqref="C3"/>
      <selection pane="bottomLeft"/>
    </sheetView>
  </sheetViews>
  <sheetFormatPr defaultColWidth="10.875" defaultRowHeight="15"/>
  <cols>
    <col min="1" max="1" width="3.375" style="1" customWidth="1"/>
    <col min="2" max="2" width="54.75" style="1" customWidth="1"/>
    <col min="3" max="5" width="15.875" style="1" customWidth="1"/>
    <col min="6" max="6" width="30.875" style="1" customWidth="1"/>
    <col min="7" max="7" width="3.375" style="1" customWidth="1"/>
    <col min="8" max="16384" width="10.875" style="1"/>
  </cols>
  <sheetData>
    <row r="1" spans="1:6" customFormat="1" ht="35.1" customHeight="1">
      <c r="A1" s="1"/>
      <c r="B1" s="55" t="s">
        <v>4</v>
      </c>
      <c r="C1" s="3"/>
    </row>
    <row r="2" spans="1:6" s="2" customFormat="1" ht="18" customHeight="1">
      <c r="B2" s="57"/>
      <c r="C2" s="57"/>
    </row>
    <row r="3" spans="1:6" ht="18" customHeight="1">
      <c r="B3" s="6" t="s">
        <v>5</v>
      </c>
      <c r="C3" s="13">
        <v>44812</v>
      </c>
    </row>
    <row r="4" spans="1:6" ht="18" customHeight="1">
      <c r="B4" s="7" t="s">
        <v>6</v>
      </c>
      <c r="C4" s="12" t="s">
        <v>0</v>
      </c>
    </row>
    <row r="5" spans="1:6" ht="18" customHeight="1">
      <c r="B5" s="14" t="s">
        <v>7</v>
      </c>
      <c r="C5" s="38" t="s">
        <v>1</v>
      </c>
    </row>
    <row r="6" spans="1:6" ht="11.1" customHeight="1">
      <c r="B6" s="9"/>
      <c r="C6" s="9"/>
      <c r="D6" s="9"/>
      <c r="E6" s="10"/>
      <c r="F6" s="9"/>
    </row>
    <row r="7" spans="1:6" ht="18" customHeight="1">
      <c r="B7" s="56" t="s">
        <v>8</v>
      </c>
      <c r="C7" s="57"/>
    </row>
    <row r="8" spans="1:6" ht="18" customHeight="1">
      <c r="B8" s="6" t="s">
        <v>9</v>
      </c>
      <c r="C8" s="15">
        <v>2</v>
      </c>
    </row>
    <row r="9" spans="1:6" ht="18" customHeight="1">
      <c r="B9" s="7" t="s">
        <v>10</v>
      </c>
      <c r="C9" s="16">
        <v>400</v>
      </c>
    </row>
    <row r="10" spans="1:6" ht="11.1" customHeight="1">
      <c r="B10" s="9"/>
      <c r="C10" s="9"/>
      <c r="D10" s="9"/>
      <c r="E10" s="10"/>
      <c r="F10" s="9"/>
    </row>
    <row r="11" spans="1:6" ht="18" customHeight="1">
      <c r="B11" s="71" t="s">
        <v>11</v>
      </c>
      <c r="C11" s="71"/>
    </row>
    <row r="12" spans="1:6" ht="18" customHeight="1">
      <c r="B12" s="6" t="s">
        <v>12</v>
      </c>
      <c r="C12" s="13">
        <v>44774</v>
      </c>
    </row>
    <row r="13" spans="1:6" ht="18" customHeight="1">
      <c r="B13" s="7" t="s">
        <v>13</v>
      </c>
      <c r="C13" s="37">
        <f>_xlfn.DAYS(C3,C12)</f>
        <v>38</v>
      </c>
    </row>
    <row r="14" spans="1:6" ht="18" customHeight="1">
      <c r="B14" s="7" t="s">
        <v>14</v>
      </c>
      <c r="C14" s="17">
        <v>12343</v>
      </c>
    </row>
    <row r="15" spans="1:6" ht="18" customHeight="1">
      <c r="B15" s="7" t="s">
        <v>15</v>
      </c>
      <c r="C15" s="17">
        <v>45000</v>
      </c>
    </row>
    <row r="16" spans="1:6" ht="18" customHeight="1">
      <c r="B16" s="7" t="s">
        <v>16</v>
      </c>
      <c r="C16" s="17">
        <v>26890</v>
      </c>
      <c r="D16" s="9"/>
      <c r="E16" s="10"/>
      <c r="F16" s="9"/>
    </row>
    <row r="17" spans="2:3" ht="18" customHeight="1">
      <c r="B17" s="8" t="s">
        <v>17</v>
      </c>
      <c r="C17" s="18">
        <f>ROUND(C16/C14,2)</f>
        <v>2.1800000000000002</v>
      </c>
    </row>
    <row r="18" spans="2:3" ht="11.1" customHeight="1">
      <c r="B18" s="9"/>
      <c r="C18" s="9"/>
    </row>
    <row r="19" spans="2:3" ht="18" customHeight="1">
      <c r="B19" s="56" t="s">
        <v>18</v>
      </c>
      <c r="C19" s="57"/>
    </row>
    <row r="20" spans="2:3" ht="18" customHeight="1">
      <c r="B20" s="6" t="s">
        <v>19</v>
      </c>
      <c r="C20" s="11">
        <v>15000</v>
      </c>
    </row>
    <row r="21" spans="2:3" ht="18" customHeight="1">
      <c r="B21" s="7" t="s">
        <v>20</v>
      </c>
      <c r="C21" s="12">
        <v>300</v>
      </c>
    </row>
    <row r="22" spans="2:3" ht="18" customHeight="1">
      <c r="B22" s="7" t="s">
        <v>21</v>
      </c>
      <c r="C22" s="12">
        <v>0</v>
      </c>
    </row>
    <row r="23" spans="2:3" ht="18" customHeight="1">
      <c r="B23" s="7" t="s">
        <v>22</v>
      </c>
      <c r="C23" s="12">
        <v>5000</v>
      </c>
    </row>
    <row r="24" spans="2:3" ht="18" customHeight="1">
      <c r="B24" s="7" t="s">
        <v>23</v>
      </c>
      <c r="C24" s="12">
        <v>0</v>
      </c>
    </row>
    <row r="25" spans="2:3" ht="18" customHeight="1">
      <c r="B25" s="8" t="s">
        <v>24</v>
      </c>
      <c r="C25" s="19">
        <f>SUM(C20:C24)</f>
        <v>20300</v>
      </c>
    </row>
    <row r="26" spans="2:3" s="20" customFormat="1" ht="11.1" customHeight="1">
      <c r="B26" s="21"/>
      <c r="C26" s="22"/>
    </row>
    <row r="27" spans="2:3" ht="18" customHeight="1">
      <c r="B27" s="56" t="s">
        <v>25</v>
      </c>
      <c r="C27" s="57"/>
    </row>
    <row r="28" spans="2:3" ht="18" customHeight="1">
      <c r="B28" s="6" t="s">
        <v>26</v>
      </c>
      <c r="C28" s="11">
        <v>0</v>
      </c>
    </row>
    <row r="29" spans="2:3" ht="18" customHeight="1">
      <c r="B29" s="7" t="s">
        <v>27</v>
      </c>
      <c r="C29" s="12">
        <v>0</v>
      </c>
    </row>
    <row r="30" spans="2:3" ht="18" customHeight="1">
      <c r="B30" s="7" t="s">
        <v>28</v>
      </c>
      <c r="C30" s="12">
        <v>0</v>
      </c>
    </row>
    <row r="31" spans="2:3" ht="18" customHeight="1">
      <c r="B31" s="7" t="s">
        <v>29</v>
      </c>
      <c r="C31" s="12">
        <v>0</v>
      </c>
    </row>
    <row r="32" spans="2:3" ht="18" customHeight="1">
      <c r="B32" s="7"/>
      <c r="C32" s="12">
        <v>0</v>
      </c>
    </row>
    <row r="33" spans="2:6" ht="18" customHeight="1">
      <c r="B33" s="7"/>
      <c r="C33" s="12">
        <v>0</v>
      </c>
    </row>
    <row r="34" spans="2:6" ht="18" customHeight="1">
      <c r="B34" s="7"/>
      <c r="C34" s="12">
        <v>0</v>
      </c>
    </row>
    <row r="35" spans="2:6" ht="18" customHeight="1">
      <c r="B35" s="7"/>
      <c r="C35" s="12">
        <v>0</v>
      </c>
    </row>
    <row r="36" spans="2:6" ht="18" customHeight="1">
      <c r="B36" s="8" t="s">
        <v>30</v>
      </c>
      <c r="C36" s="19">
        <f>SUM(C28:C35)</f>
        <v>0</v>
      </c>
    </row>
    <row r="37" spans="2:6" ht="18" customHeight="1">
      <c r="B37" s="8" t="s">
        <v>31</v>
      </c>
      <c r="C37" s="24">
        <f>SUM(C25,C36)</f>
        <v>20300</v>
      </c>
    </row>
    <row r="38" spans="2:6" ht="11.1" customHeight="1"/>
    <row r="39" spans="2:6" ht="18" customHeight="1">
      <c r="B39" s="56" t="s">
        <v>32</v>
      </c>
      <c r="C39" s="57"/>
      <c r="D39" s="57"/>
      <c r="E39" s="57"/>
      <c r="F39" s="57"/>
    </row>
    <row r="40" spans="2:6" ht="18" customHeight="1">
      <c r="B40" s="67"/>
      <c r="C40" s="68" t="s">
        <v>33</v>
      </c>
      <c r="D40" s="68" t="s">
        <v>34</v>
      </c>
      <c r="E40" s="68" t="s">
        <v>35</v>
      </c>
      <c r="F40" s="69" t="s">
        <v>36</v>
      </c>
    </row>
    <row r="41" spans="2:6" ht="18" customHeight="1">
      <c r="B41" s="7" t="s">
        <v>37</v>
      </c>
      <c r="C41" s="17">
        <v>10000</v>
      </c>
      <c r="D41" s="25">
        <v>0.2</v>
      </c>
      <c r="E41" s="12">
        <f t="shared" ref="E41:E49" si="0">C41*D41</f>
        <v>2000</v>
      </c>
      <c r="F41" s="63"/>
    </row>
    <row r="42" spans="2:6" ht="18" customHeight="1">
      <c r="B42" s="7" t="s">
        <v>38</v>
      </c>
      <c r="C42" s="17">
        <v>400</v>
      </c>
      <c r="D42" s="25">
        <v>0.8</v>
      </c>
      <c r="E42" s="12">
        <f t="shared" si="0"/>
        <v>320</v>
      </c>
      <c r="F42" s="63"/>
    </row>
    <row r="43" spans="2:6" ht="18" customHeight="1">
      <c r="B43" s="7" t="s">
        <v>39</v>
      </c>
      <c r="C43" s="17">
        <v>38</v>
      </c>
      <c r="D43" s="25">
        <v>90</v>
      </c>
      <c r="E43" s="12">
        <f t="shared" si="0"/>
        <v>3420</v>
      </c>
      <c r="F43" s="63"/>
    </row>
    <row r="44" spans="2:6" ht="18" customHeight="1">
      <c r="B44" s="7" t="s">
        <v>40</v>
      </c>
      <c r="C44" s="17">
        <v>65</v>
      </c>
      <c r="D44" s="25">
        <v>8</v>
      </c>
      <c r="E44" s="12">
        <f t="shared" si="0"/>
        <v>520</v>
      </c>
      <c r="F44" s="63"/>
    </row>
    <row r="45" spans="2:6" ht="18" customHeight="1">
      <c r="B45" s="7" t="s">
        <v>41</v>
      </c>
      <c r="C45" s="17">
        <v>10</v>
      </c>
      <c r="D45" s="25">
        <v>7</v>
      </c>
      <c r="E45" s="12">
        <f t="shared" si="0"/>
        <v>70</v>
      </c>
      <c r="F45" s="63"/>
    </row>
    <row r="46" spans="2:6" ht="18" customHeight="1">
      <c r="B46" s="7"/>
      <c r="C46" s="17"/>
      <c r="D46" s="25"/>
      <c r="E46" s="12">
        <f t="shared" si="0"/>
        <v>0</v>
      </c>
      <c r="F46" s="63"/>
    </row>
    <row r="47" spans="2:6" ht="18" customHeight="1">
      <c r="B47" s="7"/>
      <c r="C47" s="17"/>
      <c r="D47" s="25"/>
      <c r="E47" s="12">
        <f t="shared" si="0"/>
        <v>0</v>
      </c>
      <c r="F47" s="63"/>
    </row>
    <row r="48" spans="2:6" ht="18" customHeight="1">
      <c r="B48" s="7"/>
      <c r="C48" s="17"/>
      <c r="D48" s="25"/>
      <c r="E48" s="12">
        <f t="shared" si="0"/>
        <v>0</v>
      </c>
      <c r="F48" s="63"/>
    </row>
    <row r="49" spans="2:14" ht="18" customHeight="1">
      <c r="B49" s="7"/>
      <c r="C49" s="17"/>
      <c r="D49" s="25"/>
      <c r="E49" s="12">
        <f t="shared" si="0"/>
        <v>0</v>
      </c>
      <c r="F49" s="63"/>
    </row>
    <row r="50" spans="2:14" ht="18" customHeight="1">
      <c r="B50" s="8" t="s">
        <v>42</v>
      </c>
      <c r="C50" s="27">
        <f>SUM(C41:C49)</f>
        <v>10513</v>
      </c>
      <c r="D50" s="18">
        <f>SUM(D41:D49)</f>
        <v>106</v>
      </c>
      <c r="E50" s="19">
        <f>SUM(E41:E49)</f>
        <v>6330</v>
      </c>
      <c r="F50" s="19"/>
      <c r="N50" s="31" t="s">
        <v>43</v>
      </c>
    </row>
    <row r="51" spans="2:14" ht="11.1" customHeight="1">
      <c r="N51" s="31" t="s">
        <v>44</v>
      </c>
    </row>
    <row r="52" spans="2:14" ht="35.1" customHeight="1">
      <c r="B52" s="28" t="s">
        <v>45</v>
      </c>
      <c r="C52" s="60">
        <f>((E50-C37)/C37)</f>
        <v>-0.68817733990147778</v>
      </c>
      <c r="N52" s="31" t="s">
        <v>46</v>
      </c>
    </row>
    <row r="53" spans="2:14" ht="35.1" customHeight="1">
      <c r="B53" s="28" t="s">
        <v>47</v>
      </c>
      <c r="C53" s="60">
        <f>((E50/C37))</f>
        <v>0.31182266009852216</v>
      </c>
      <c r="N53" s="31" t="s">
        <v>48</v>
      </c>
    </row>
    <row r="54" spans="2:14" ht="35.1" customHeight="1">
      <c r="B54" s="28" t="s">
        <v>49</v>
      </c>
      <c r="C54" s="61">
        <f>((100/C53)*C13)/100</f>
        <v>121.86413902053714</v>
      </c>
      <c r="N54" s="31"/>
    </row>
    <row r="55" spans="2:14" ht="35.1" customHeight="1">
      <c r="B55" s="28" t="s">
        <v>50</v>
      </c>
      <c r="C55" s="61">
        <f>(((100+(C8*100))/(C53*100))*C13)</f>
        <v>365.59241706161134</v>
      </c>
      <c r="H55" s="29"/>
    </row>
    <row r="56" spans="2:14" ht="35.1" customHeight="1">
      <c r="B56" s="70" t="s">
        <v>51</v>
      </c>
      <c r="C56" s="62">
        <f>IF(C13&lt;C9,(-100+(C9/C13*((E50/C37)*100)))/100,"N/A - goal time period exceeded")</f>
        <v>2.28234379051076</v>
      </c>
    </row>
    <row r="57" spans="2:14" ht="11.1" customHeight="1"/>
    <row r="58" spans="2:14" ht="18" customHeight="1">
      <c r="B58" s="58" t="s">
        <v>52</v>
      </c>
      <c r="C58" s="59"/>
      <c r="D58" s="59"/>
      <c r="E58" s="59"/>
      <c r="F58" s="59"/>
    </row>
    <row r="59" spans="2:14" ht="18" customHeight="1">
      <c r="B59" s="67" t="s">
        <v>53</v>
      </c>
      <c r="C59" s="69" t="s">
        <v>54</v>
      </c>
      <c r="D59" s="69" t="s">
        <v>55</v>
      </c>
      <c r="E59" s="69" t="s">
        <v>56</v>
      </c>
      <c r="F59" s="69" t="s">
        <v>57</v>
      </c>
    </row>
    <row r="60" spans="2:14" ht="18" customHeight="1">
      <c r="B60" s="7"/>
      <c r="C60" s="30"/>
      <c r="D60" s="26"/>
      <c r="E60" s="23"/>
      <c r="F60" s="63"/>
    </row>
    <row r="61" spans="2:14" ht="18" customHeight="1">
      <c r="B61" s="7"/>
      <c r="C61" s="30"/>
      <c r="D61" s="26"/>
      <c r="E61" s="23"/>
      <c r="F61" s="63"/>
    </row>
    <row r="62" spans="2:14" ht="18" customHeight="1">
      <c r="B62" s="7"/>
      <c r="C62" s="30"/>
      <c r="D62" s="26"/>
      <c r="E62" s="23"/>
      <c r="F62" s="63"/>
    </row>
    <row r="63" spans="2:14" ht="18" customHeight="1">
      <c r="B63" s="7"/>
      <c r="C63" s="30"/>
      <c r="D63" s="26"/>
      <c r="E63" s="23"/>
      <c r="F63" s="63"/>
    </row>
    <row r="64" spans="2:14" ht="18" customHeight="1">
      <c r="B64" s="7"/>
      <c r="C64" s="30"/>
      <c r="D64" s="26"/>
      <c r="E64" s="23"/>
      <c r="F64" s="63"/>
    </row>
  </sheetData>
  <mergeCells count="1">
    <mergeCell ref="B11:C11"/>
  </mergeCells>
  <phoneticPr fontId="22" type="noConversion"/>
  <conditionalFormatting sqref="B32:B35">
    <cfRule type="containsText" dxfId="2" priority="1" operator="containsText" text="Adicione outros custos de marketing aqui">
      <formula>NOT(ISERROR(SEARCH("Adicione outros custos de marketing aqui",B32)))</formula>
    </cfRule>
  </conditionalFormatting>
  <dataValidations count="4">
    <dataValidation allowBlank="1" showInputMessage="1" showErrorMessage="1" prompt="Adicione outros custos de marketing aqui " sqref="B32:B35" xr:uid="{00000000-0002-0000-0300-000000000000}"/>
    <dataValidation allowBlank="1" showInputMessage="1" showErrorMessage="1" prompt="Adicione outras ações aqui" sqref="B46:B49" xr:uid="{00000000-0002-0000-0300-000001000000}"/>
    <dataValidation type="list" allowBlank="1" showInputMessage="1" showErrorMessage="1" sqref="E60:E64" xr:uid="{00000000-0002-0000-0300-000002000000}">
      <formula1>$N$50:$N$53</formula1>
    </dataValidation>
    <dataValidation allowBlank="1" showInputMessage="1" showErrorMessage="1" prompt="Inserir problema " sqref="B60:B64" xr:uid="{00000000-0002-0000-0300-000003000000}"/>
  </dataValidations>
  <pageMargins left="0.3" right="0.3" top="0.3" bottom="0.3" header="0" footer="0"/>
  <pageSetup scale="7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pageSetUpPr fitToPage="1"/>
  </sheetPr>
  <dimension ref="A1:N64"/>
  <sheetViews>
    <sheetView showGridLines="0" zoomScaleNormal="100" workbookViewId="0">
      <pane ySplit="1" topLeftCell="A2" activePane="bottomLeft" state="frozen"/>
      <selection activeCell="C3" sqref="C3"/>
      <selection pane="bottomLeft"/>
    </sheetView>
  </sheetViews>
  <sheetFormatPr defaultColWidth="10.875" defaultRowHeight="15"/>
  <cols>
    <col min="1" max="1" width="3.375" style="1" customWidth="1"/>
    <col min="2" max="2" width="54.75" style="1" customWidth="1"/>
    <col min="3" max="5" width="15.875" style="1" customWidth="1"/>
    <col min="6" max="6" width="30.875" style="1" customWidth="1"/>
    <col min="7" max="7" width="3.375" style="1" customWidth="1"/>
    <col min="8" max="16384" width="10.875" style="1"/>
  </cols>
  <sheetData>
    <row r="1" spans="1:6" customFormat="1" ht="35.1" customHeight="1">
      <c r="A1" s="1"/>
      <c r="B1" s="55" t="s">
        <v>58</v>
      </c>
      <c r="C1" s="3"/>
    </row>
    <row r="2" spans="1:6" s="2" customFormat="1" ht="18" customHeight="1">
      <c r="B2" s="57"/>
      <c r="C2" s="57"/>
    </row>
    <row r="3" spans="1:6" ht="18" customHeight="1">
      <c r="B3" s="6" t="s">
        <v>5</v>
      </c>
      <c r="C3" s="13">
        <v>44812</v>
      </c>
    </row>
    <row r="4" spans="1:6" ht="18" customHeight="1">
      <c r="B4" s="7" t="s">
        <v>6</v>
      </c>
      <c r="C4" s="12" t="s">
        <v>0</v>
      </c>
    </row>
    <row r="5" spans="1:6" ht="18" customHeight="1">
      <c r="B5" s="14" t="s">
        <v>7</v>
      </c>
      <c r="C5" s="38" t="s">
        <v>1</v>
      </c>
    </row>
    <row r="6" spans="1:6" ht="11.1" customHeight="1">
      <c r="B6" s="9"/>
      <c r="C6" s="9"/>
      <c r="D6" s="9"/>
      <c r="E6" s="10"/>
      <c r="F6" s="9"/>
    </row>
    <row r="7" spans="1:6" ht="18" customHeight="1">
      <c r="B7" s="56" t="s">
        <v>8</v>
      </c>
      <c r="C7" s="57"/>
    </row>
    <row r="8" spans="1:6" ht="18" customHeight="1">
      <c r="B8" s="6" t="s">
        <v>9</v>
      </c>
      <c r="C8" s="15">
        <v>2</v>
      </c>
    </row>
    <row r="9" spans="1:6" ht="18" customHeight="1">
      <c r="B9" s="7" t="s">
        <v>10</v>
      </c>
      <c r="C9" s="16">
        <v>400</v>
      </c>
    </row>
    <row r="10" spans="1:6" ht="11.1" customHeight="1">
      <c r="B10" s="9"/>
      <c r="C10" s="9"/>
      <c r="D10" s="9"/>
      <c r="E10" s="10"/>
      <c r="F10" s="9"/>
    </row>
    <row r="11" spans="1:6" ht="18" customHeight="1">
      <c r="B11" s="71" t="s">
        <v>59</v>
      </c>
      <c r="C11" s="71"/>
    </row>
    <row r="12" spans="1:6" ht="18" customHeight="1">
      <c r="B12" s="6" t="s">
        <v>12</v>
      </c>
      <c r="C12" s="13">
        <v>44774</v>
      </c>
    </row>
    <row r="13" spans="1:6" ht="18" customHeight="1">
      <c r="B13" s="7" t="s">
        <v>13</v>
      </c>
      <c r="C13" s="37">
        <f>_xlfn.DAYS(C3,C12)</f>
        <v>38</v>
      </c>
    </row>
    <row r="14" spans="1:6" ht="18" customHeight="1">
      <c r="B14" s="7" t="s">
        <v>14</v>
      </c>
      <c r="C14" s="17">
        <v>12343</v>
      </c>
    </row>
    <row r="15" spans="1:6" ht="18" customHeight="1">
      <c r="B15" s="7" t="s">
        <v>15</v>
      </c>
      <c r="C15" s="17">
        <v>45000</v>
      </c>
    </row>
    <row r="16" spans="1:6" ht="18" customHeight="1">
      <c r="B16" s="7" t="s">
        <v>16</v>
      </c>
      <c r="C16" s="17">
        <v>26890</v>
      </c>
      <c r="D16" s="9"/>
      <c r="E16" s="10"/>
      <c r="F16" s="9"/>
    </row>
    <row r="17" spans="2:3" ht="18" customHeight="1">
      <c r="B17" s="8" t="s">
        <v>17</v>
      </c>
      <c r="C17" s="18">
        <f>ROUND(C16/C14,2)</f>
        <v>2.1800000000000002</v>
      </c>
    </row>
    <row r="18" spans="2:3" ht="11.1" customHeight="1">
      <c r="B18" s="9"/>
      <c r="C18" s="9"/>
    </row>
    <row r="19" spans="2:3" ht="18" customHeight="1">
      <c r="B19" s="56" t="s">
        <v>18</v>
      </c>
      <c r="C19" s="57"/>
    </row>
    <row r="20" spans="2:3" ht="18" customHeight="1">
      <c r="B20" s="6" t="s">
        <v>19</v>
      </c>
      <c r="C20" s="11">
        <v>5600</v>
      </c>
    </row>
    <row r="21" spans="2:3" ht="18" customHeight="1">
      <c r="B21" s="7" t="s">
        <v>20</v>
      </c>
      <c r="C21" s="12">
        <v>4500</v>
      </c>
    </row>
    <row r="22" spans="2:3" ht="18" customHeight="1">
      <c r="B22" s="7" t="s">
        <v>21</v>
      </c>
      <c r="C22" s="12">
        <v>100</v>
      </c>
    </row>
    <row r="23" spans="2:3" ht="18" customHeight="1">
      <c r="B23" s="7" t="s">
        <v>22</v>
      </c>
      <c r="C23" s="12">
        <v>3000</v>
      </c>
    </row>
    <row r="24" spans="2:3" ht="18" customHeight="1">
      <c r="B24" s="7" t="s">
        <v>23</v>
      </c>
      <c r="C24" s="12">
        <v>0</v>
      </c>
    </row>
    <row r="25" spans="2:3" ht="18" customHeight="1">
      <c r="B25" s="8" t="s">
        <v>24</v>
      </c>
      <c r="C25" s="19">
        <f>SUM(C20:C24)</f>
        <v>13200</v>
      </c>
    </row>
    <row r="26" spans="2:3" s="20" customFormat="1" ht="11.1" customHeight="1">
      <c r="B26" s="21"/>
      <c r="C26" s="22"/>
    </row>
    <row r="27" spans="2:3" ht="18" customHeight="1">
      <c r="B27" s="56" t="s">
        <v>25</v>
      </c>
      <c r="C27" s="57"/>
    </row>
    <row r="28" spans="2:3" ht="18" customHeight="1">
      <c r="B28" s="6" t="s">
        <v>26</v>
      </c>
      <c r="C28" s="11">
        <v>10000</v>
      </c>
    </row>
    <row r="29" spans="2:3" ht="18" customHeight="1">
      <c r="B29" s="7" t="s">
        <v>27</v>
      </c>
      <c r="C29" s="12">
        <v>400</v>
      </c>
    </row>
    <row r="30" spans="2:3" ht="18" customHeight="1">
      <c r="B30" s="7" t="s">
        <v>28</v>
      </c>
      <c r="C30" s="12">
        <v>4000</v>
      </c>
    </row>
    <row r="31" spans="2:3" ht="18" customHeight="1">
      <c r="B31" s="7" t="s">
        <v>29</v>
      </c>
      <c r="C31" s="12">
        <v>0</v>
      </c>
    </row>
    <row r="32" spans="2:3" ht="18" customHeight="1">
      <c r="B32" s="7"/>
      <c r="C32" s="12">
        <v>0</v>
      </c>
    </row>
    <row r="33" spans="2:6" ht="18" customHeight="1">
      <c r="B33" s="7"/>
      <c r="C33" s="12">
        <v>0</v>
      </c>
    </row>
    <row r="34" spans="2:6" ht="18" customHeight="1">
      <c r="B34" s="7"/>
      <c r="C34" s="12">
        <v>0</v>
      </c>
    </row>
    <row r="35" spans="2:6" ht="18" customHeight="1">
      <c r="B35" s="7"/>
      <c r="C35" s="12">
        <v>0</v>
      </c>
    </row>
    <row r="36" spans="2:6" ht="18" customHeight="1">
      <c r="B36" s="8" t="s">
        <v>30</v>
      </c>
      <c r="C36" s="19">
        <f>SUM(C28:C35)</f>
        <v>14400</v>
      </c>
    </row>
    <row r="37" spans="2:6" ht="18" customHeight="1">
      <c r="B37" s="8" t="s">
        <v>31</v>
      </c>
      <c r="C37" s="24">
        <f>SUM(C25,C36)</f>
        <v>27600</v>
      </c>
    </row>
    <row r="38" spans="2:6" ht="11.1" customHeight="1"/>
    <row r="39" spans="2:6" ht="18" customHeight="1">
      <c r="B39" s="56" t="s">
        <v>32</v>
      </c>
      <c r="C39" s="57"/>
      <c r="D39" s="57"/>
      <c r="E39" s="57"/>
      <c r="F39" s="57"/>
    </row>
    <row r="40" spans="2:6" ht="18" customHeight="1">
      <c r="B40" s="67"/>
      <c r="C40" s="68" t="s">
        <v>33</v>
      </c>
      <c r="D40" s="68" t="s">
        <v>34</v>
      </c>
      <c r="E40" s="68" t="s">
        <v>35</v>
      </c>
      <c r="F40" s="69" t="s">
        <v>36</v>
      </c>
    </row>
    <row r="41" spans="2:6" ht="18" customHeight="1">
      <c r="B41" s="7" t="s">
        <v>37</v>
      </c>
      <c r="C41" s="17">
        <v>10000</v>
      </c>
      <c r="D41" s="25">
        <v>0.2</v>
      </c>
      <c r="E41" s="12">
        <f t="shared" ref="E41:E49" si="0">C41*D41</f>
        <v>2000</v>
      </c>
      <c r="F41" s="63"/>
    </row>
    <row r="42" spans="2:6" ht="18" customHeight="1">
      <c r="B42" s="7" t="s">
        <v>38</v>
      </c>
      <c r="C42" s="17">
        <v>400</v>
      </c>
      <c r="D42" s="25">
        <v>0.8</v>
      </c>
      <c r="E42" s="12">
        <f t="shared" si="0"/>
        <v>320</v>
      </c>
      <c r="F42" s="63"/>
    </row>
    <row r="43" spans="2:6" ht="18" customHeight="1">
      <c r="B43" s="7" t="s">
        <v>39</v>
      </c>
      <c r="C43" s="17">
        <v>38</v>
      </c>
      <c r="D43" s="25">
        <v>90</v>
      </c>
      <c r="E43" s="12">
        <f t="shared" si="0"/>
        <v>3420</v>
      </c>
      <c r="F43" s="63"/>
    </row>
    <row r="44" spans="2:6" ht="18" customHeight="1">
      <c r="B44" s="7" t="s">
        <v>40</v>
      </c>
      <c r="C44" s="17">
        <v>65</v>
      </c>
      <c r="D44" s="25">
        <v>8</v>
      </c>
      <c r="E44" s="12">
        <f t="shared" si="0"/>
        <v>520</v>
      </c>
      <c r="F44" s="63"/>
    </row>
    <row r="45" spans="2:6" ht="18" customHeight="1">
      <c r="B45" s="7" t="s">
        <v>41</v>
      </c>
      <c r="C45" s="17">
        <v>10</v>
      </c>
      <c r="D45" s="25">
        <v>7</v>
      </c>
      <c r="E45" s="12">
        <f t="shared" si="0"/>
        <v>70</v>
      </c>
      <c r="F45" s="63"/>
    </row>
    <row r="46" spans="2:6" ht="18" customHeight="1">
      <c r="B46" s="7"/>
      <c r="C46" s="17"/>
      <c r="D46" s="25"/>
      <c r="E46" s="12">
        <f t="shared" si="0"/>
        <v>0</v>
      </c>
      <c r="F46" s="63"/>
    </row>
    <row r="47" spans="2:6" ht="18" customHeight="1">
      <c r="B47" s="7"/>
      <c r="C47" s="17"/>
      <c r="D47" s="25"/>
      <c r="E47" s="12">
        <f t="shared" si="0"/>
        <v>0</v>
      </c>
      <c r="F47" s="63"/>
    </row>
    <row r="48" spans="2:6" ht="18" customHeight="1">
      <c r="B48" s="7"/>
      <c r="C48" s="17"/>
      <c r="D48" s="25"/>
      <c r="E48" s="12">
        <f t="shared" si="0"/>
        <v>0</v>
      </c>
      <c r="F48" s="63"/>
    </row>
    <row r="49" spans="2:14" ht="18" customHeight="1">
      <c r="B49" s="7"/>
      <c r="C49" s="17"/>
      <c r="D49" s="25"/>
      <c r="E49" s="12">
        <f t="shared" si="0"/>
        <v>0</v>
      </c>
      <c r="F49" s="63"/>
    </row>
    <row r="50" spans="2:14" ht="18" customHeight="1">
      <c r="B50" s="8" t="s">
        <v>42</v>
      </c>
      <c r="C50" s="27">
        <f>SUM(C41:C49)</f>
        <v>10513</v>
      </c>
      <c r="D50" s="18">
        <f>SUM(D41:D49)</f>
        <v>106</v>
      </c>
      <c r="E50" s="19">
        <f>SUM(E41:E49)</f>
        <v>6330</v>
      </c>
      <c r="F50" s="19"/>
      <c r="N50" s="31" t="s">
        <v>43</v>
      </c>
    </row>
    <row r="51" spans="2:14" ht="11.1" customHeight="1">
      <c r="N51" s="31" t="s">
        <v>44</v>
      </c>
    </row>
    <row r="52" spans="2:14" ht="35.1" customHeight="1">
      <c r="B52" s="28" t="s">
        <v>45</v>
      </c>
      <c r="C52" s="60">
        <f>((E50-C37)/C37)</f>
        <v>-0.77065217391304353</v>
      </c>
      <c r="N52" s="31" t="s">
        <v>46</v>
      </c>
    </row>
    <row r="53" spans="2:14" ht="35.1" customHeight="1">
      <c r="B53" s="28" t="s">
        <v>47</v>
      </c>
      <c r="C53" s="60">
        <f>((E50/C37))</f>
        <v>0.22934782608695653</v>
      </c>
      <c r="N53" s="31" t="s">
        <v>48</v>
      </c>
    </row>
    <row r="54" spans="2:14" ht="35.1" customHeight="1">
      <c r="B54" s="28" t="s">
        <v>49</v>
      </c>
      <c r="C54" s="61">
        <f>((100/C53)*C13)/100</f>
        <v>165.68720379146919</v>
      </c>
      <c r="N54" s="31"/>
    </row>
    <row r="55" spans="2:14" ht="35.1" customHeight="1">
      <c r="B55" s="28" t="s">
        <v>50</v>
      </c>
      <c r="C55" s="61">
        <f>(((100+(C8*100))/(C53*100))*C13)</f>
        <v>497.06161137440756</v>
      </c>
      <c r="H55" s="29"/>
    </row>
    <row r="56" spans="2:14" ht="35.1" customHeight="1">
      <c r="B56" s="70" t="s">
        <v>51</v>
      </c>
      <c r="C56" s="62">
        <f>IF(C13&lt;C9,(-100+(C9/C13*((E50/C37)*100)))/100,"N/A - goal time period exceeded")</f>
        <v>1.4141876430205951</v>
      </c>
    </row>
    <row r="57" spans="2:14" ht="11.1" customHeight="1"/>
    <row r="58" spans="2:14" ht="18" customHeight="1">
      <c r="B58" s="58" t="s">
        <v>52</v>
      </c>
      <c r="C58" s="59"/>
      <c r="D58" s="59"/>
      <c r="E58" s="59"/>
      <c r="F58" s="59"/>
    </row>
    <row r="59" spans="2:14" ht="18" customHeight="1">
      <c r="B59" s="67" t="s">
        <v>53</v>
      </c>
      <c r="C59" s="69" t="s">
        <v>54</v>
      </c>
      <c r="D59" s="69" t="s">
        <v>55</v>
      </c>
      <c r="E59" s="69" t="s">
        <v>56</v>
      </c>
      <c r="F59" s="69" t="s">
        <v>57</v>
      </c>
    </row>
    <row r="60" spans="2:14" ht="18" customHeight="1">
      <c r="B60" s="7"/>
      <c r="C60" s="30"/>
      <c r="D60" s="26"/>
      <c r="E60" s="23"/>
      <c r="F60" s="63"/>
    </row>
    <row r="61" spans="2:14" ht="18" customHeight="1">
      <c r="B61" s="7"/>
      <c r="C61" s="30"/>
      <c r="D61" s="26"/>
      <c r="E61" s="23"/>
      <c r="F61" s="63"/>
    </row>
    <row r="62" spans="2:14" ht="18" customHeight="1">
      <c r="B62" s="7"/>
      <c r="C62" s="30"/>
      <c r="D62" s="26"/>
      <c r="E62" s="23"/>
      <c r="F62" s="63"/>
    </row>
    <row r="63" spans="2:14" ht="18" customHeight="1">
      <c r="B63" s="7"/>
      <c r="C63" s="30"/>
      <c r="D63" s="26"/>
      <c r="E63" s="23"/>
      <c r="F63" s="63"/>
    </row>
    <row r="64" spans="2:14" ht="18" customHeight="1">
      <c r="B64" s="7"/>
      <c r="C64" s="30"/>
      <c r="D64" s="26"/>
      <c r="E64" s="23"/>
      <c r="F64" s="63"/>
    </row>
  </sheetData>
  <mergeCells count="1">
    <mergeCell ref="B11:C11"/>
  </mergeCells>
  <phoneticPr fontId="22" type="noConversion"/>
  <conditionalFormatting sqref="B32:B35">
    <cfRule type="containsText" dxfId="1" priority="1" operator="containsText" text="Adicione outros custos de marketing aqui">
      <formula>NOT(ISERROR(SEARCH("Adicione outros custos de marketing aqui",B32)))</formula>
    </cfRule>
  </conditionalFormatting>
  <dataValidations count="4">
    <dataValidation allowBlank="1" showInputMessage="1" showErrorMessage="1" prompt="Inserir problema " sqref="B60:B64" xr:uid="{00000000-0002-0000-0400-000000000000}"/>
    <dataValidation type="list" allowBlank="1" showInputMessage="1" showErrorMessage="1" sqref="E60:E64" xr:uid="{00000000-0002-0000-0400-000001000000}">
      <formula1>$N$50:$N$53</formula1>
    </dataValidation>
    <dataValidation allowBlank="1" showInputMessage="1" showErrorMessage="1" prompt="Adicione outras ações aqui" sqref="B46:B49" xr:uid="{00000000-0002-0000-0400-000002000000}"/>
    <dataValidation allowBlank="1" showInputMessage="1" showErrorMessage="1" prompt="Adicione outros custos de marketing aqui " sqref="B32:B35" xr:uid="{00000000-0002-0000-0400-000003000000}"/>
  </dataValidations>
  <pageMargins left="0.3" right="0.3" top="0.3" bottom="0.3" header="0" footer="0"/>
  <pageSetup scale="7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pageSetUpPr fitToPage="1"/>
  </sheetPr>
  <dimension ref="A1:N64"/>
  <sheetViews>
    <sheetView showGridLines="0" zoomScaleNormal="100" workbookViewId="0">
      <pane ySplit="1" topLeftCell="A2" activePane="bottomLeft" state="frozen"/>
      <selection activeCell="C3" sqref="C3"/>
      <selection pane="bottomLeft"/>
    </sheetView>
  </sheetViews>
  <sheetFormatPr defaultColWidth="10.875" defaultRowHeight="15"/>
  <cols>
    <col min="1" max="1" width="3.375" style="1" customWidth="1"/>
    <col min="2" max="2" width="54.75" style="1" customWidth="1"/>
    <col min="3" max="5" width="15.875" style="1" customWidth="1"/>
    <col min="6" max="6" width="30.875" style="1" customWidth="1"/>
    <col min="7" max="7" width="3.375" style="1" customWidth="1"/>
    <col min="8" max="16384" width="10.875" style="1"/>
  </cols>
  <sheetData>
    <row r="1" spans="1:6" customFormat="1" ht="35.1" customHeight="1">
      <c r="A1" s="1"/>
      <c r="B1" s="55" t="s">
        <v>60</v>
      </c>
      <c r="C1" s="3"/>
    </row>
    <row r="2" spans="1:6" s="2" customFormat="1" ht="18" customHeight="1">
      <c r="B2" s="57"/>
      <c r="C2" s="57"/>
    </row>
    <row r="3" spans="1:6" ht="18" customHeight="1">
      <c r="B3" s="6" t="s">
        <v>5</v>
      </c>
      <c r="C3" s="13">
        <v>44812</v>
      </c>
    </row>
    <row r="4" spans="1:6" ht="18" customHeight="1">
      <c r="B4" s="7" t="s">
        <v>6</v>
      </c>
      <c r="C4" s="12" t="s">
        <v>0</v>
      </c>
    </row>
    <row r="5" spans="1:6" ht="18" customHeight="1">
      <c r="B5" s="14" t="s">
        <v>7</v>
      </c>
      <c r="C5" s="38" t="s">
        <v>1</v>
      </c>
    </row>
    <row r="6" spans="1:6" ht="11.1" customHeight="1">
      <c r="B6" s="9"/>
      <c r="C6" s="9"/>
      <c r="D6" s="9"/>
      <c r="E6" s="10"/>
      <c r="F6" s="9"/>
    </row>
    <row r="7" spans="1:6" ht="18" customHeight="1">
      <c r="B7" s="56" t="s">
        <v>8</v>
      </c>
      <c r="C7" s="57"/>
    </row>
    <row r="8" spans="1:6" ht="18" customHeight="1">
      <c r="B8" s="6" t="s">
        <v>9</v>
      </c>
      <c r="C8" s="15">
        <v>2</v>
      </c>
    </row>
    <row r="9" spans="1:6" ht="18" customHeight="1">
      <c r="B9" s="7" t="s">
        <v>10</v>
      </c>
      <c r="C9" s="16">
        <v>400</v>
      </c>
    </row>
    <row r="10" spans="1:6" ht="11.1" customHeight="1">
      <c r="B10" s="9"/>
      <c r="C10" s="9"/>
      <c r="D10" s="9"/>
      <c r="E10" s="10"/>
      <c r="F10" s="9"/>
    </row>
    <row r="11" spans="1:6" ht="18" customHeight="1">
      <c r="B11" s="71" t="s">
        <v>11</v>
      </c>
      <c r="C11" s="71"/>
    </row>
    <row r="12" spans="1:6" ht="18" customHeight="1">
      <c r="B12" s="6" t="s">
        <v>12</v>
      </c>
      <c r="C12" s="13">
        <v>44774</v>
      </c>
    </row>
    <row r="13" spans="1:6" ht="18" customHeight="1">
      <c r="B13" s="7" t="s">
        <v>13</v>
      </c>
      <c r="C13" s="37">
        <f>_xlfn.DAYS(C3,C12)</f>
        <v>38</v>
      </c>
    </row>
    <row r="14" spans="1:6" ht="18" customHeight="1">
      <c r="B14" s="7" t="s">
        <v>14</v>
      </c>
      <c r="C14" s="17">
        <v>12343</v>
      </c>
    </row>
    <row r="15" spans="1:6" ht="18" customHeight="1">
      <c r="B15" s="7" t="s">
        <v>15</v>
      </c>
      <c r="C15" s="17">
        <v>45000</v>
      </c>
    </row>
    <row r="16" spans="1:6" ht="18" customHeight="1">
      <c r="B16" s="7" t="s">
        <v>16</v>
      </c>
      <c r="C16" s="17">
        <v>26890</v>
      </c>
      <c r="D16" s="9"/>
      <c r="E16" s="10"/>
      <c r="F16" s="9"/>
    </row>
    <row r="17" spans="2:3" ht="18" customHeight="1">
      <c r="B17" s="8" t="s">
        <v>17</v>
      </c>
      <c r="C17" s="18">
        <f>ROUND(C16/C14,2)</f>
        <v>2.1800000000000002</v>
      </c>
    </row>
    <row r="18" spans="2:3" ht="11.1" customHeight="1">
      <c r="B18" s="9"/>
      <c r="C18" s="9"/>
    </row>
    <row r="19" spans="2:3" ht="18" customHeight="1">
      <c r="B19" s="56" t="s">
        <v>18</v>
      </c>
      <c r="C19" s="57"/>
    </row>
    <row r="20" spans="2:3" ht="18" customHeight="1">
      <c r="B20" s="6" t="s">
        <v>19</v>
      </c>
      <c r="C20" s="11">
        <v>5600</v>
      </c>
    </row>
    <row r="21" spans="2:3" ht="18" customHeight="1">
      <c r="B21" s="7" t="s">
        <v>20</v>
      </c>
      <c r="C21" s="12">
        <v>4500</v>
      </c>
    </row>
    <row r="22" spans="2:3" ht="18" customHeight="1">
      <c r="B22" s="7" t="s">
        <v>21</v>
      </c>
      <c r="C22" s="12">
        <v>100</v>
      </c>
    </row>
    <row r="23" spans="2:3" ht="18" customHeight="1">
      <c r="B23" s="7" t="s">
        <v>22</v>
      </c>
      <c r="C23" s="12">
        <v>3000</v>
      </c>
    </row>
    <row r="24" spans="2:3" ht="18" customHeight="1">
      <c r="B24" s="7" t="s">
        <v>23</v>
      </c>
      <c r="C24" s="12">
        <v>0</v>
      </c>
    </row>
    <row r="25" spans="2:3" ht="18" customHeight="1">
      <c r="B25" s="8" t="s">
        <v>24</v>
      </c>
      <c r="C25" s="19">
        <f>SUM(C20:C24)</f>
        <v>13200</v>
      </c>
    </row>
    <row r="26" spans="2:3" s="20" customFormat="1" ht="11.1" customHeight="1">
      <c r="B26" s="21"/>
      <c r="C26" s="22"/>
    </row>
    <row r="27" spans="2:3" ht="18" customHeight="1">
      <c r="B27" s="56" t="s">
        <v>25</v>
      </c>
      <c r="C27" s="57"/>
    </row>
    <row r="28" spans="2:3" ht="18" customHeight="1">
      <c r="B28" s="6" t="s">
        <v>26</v>
      </c>
      <c r="C28" s="11">
        <v>10000</v>
      </c>
    </row>
    <row r="29" spans="2:3" ht="18" customHeight="1">
      <c r="B29" s="7" t="s">
        <v>27</v>
      </c>
      <c r="C29" s="12">
        <v>400</v>
      </c>
    </row>
    <row r="30" spans="2:3" ht="18" customHeight="1">
      <c r="B30" s="7" t="s">
        <v>28</v>
      </c>
      <c r="C30" s="12">
        <v>4000</v>
      </c>
    </row>
    <row r="31" spans="2:3" ht="18" customHeight="1">
      <c r="B31" s="7" t="s">
        <v>29</v>
      </c>
      <c r="C31" s="12">
        <v>0</v>
      </c>
    </row>
    <row r="32" spans="2:3" ht="18" customHeight="1">
      <c r="B32" s="7"/>
      <c r="C32" s="12">
        <v>0</v>
      </c>
    </row>
    <row r="33" spans="2:6" ht="18" customHeight="1">
      <c r="B33" s="7"/>
      <c r="C33" s="12">
        <v>0</v>
      </c>
    </row>
    <row r="34" spans="2:6" ht="18" customHeight="1">
      <c r="B34" s="7"/>
      <c r="C34" s="12">
        <v>0</v>
      </c>
    </row>
    <row r="35" spans="2:6" ht="18" customHeight="1">
      <c r="B35" s="7"/>
      <c r="C35" s="12">
        <v>0</v>
      </c>
    </row>
    <row r="36" spans="2:6" ht="18" customHeight="1">
      <c r="B36" s="8" t="s">
        <v>30</v>
      </c>
      <c r="C36" s="19">
        <f>SUM(C28:C35)</f>
        <v>14400</v>
      </c>
    </row>
    <row r="37" spans="2:6" ht="18" customHeight="1">
      <c r="B37" s="8" t="s">
        <v>31</v>
      </c>
      <c r="C37" s="24">
        <f>SUM(C25,C36)</f>
        <v>27600</v>
      </c>
    </row>
    <row r="38" spans="2:6" ht="11.1" customHeight="1"/>
    <row r="39" spans="2:6" ht="18" customHeight="1">
      <c r="B39" s="56" t="s">
        <v>32</v>
      </c>
      <c r="C39" s="57"/>
      <c r="D39" s="57"/>
      <c r="E39" s="57"/>
      <c r="F39" s="57"/>
    </row>
    <row r="40" spans="2:6" ht="18" customHeight="1">
      <c r="B40" s="67"/>
      <c r="C40" s="68" t="s">
        <v>33</v>
      </c>
      <c r="D40" s="68" t="s">
        <v>34</v>
      </c>
      <c r="E40" s="68" t="s">
        <v>35</v>
      </c>
      <c r="F40" s="69" t="s">
        <v>36</v>
      </c>
    </row>
    <row r="41" spans="2:6" ht="18" customHeight="1">
      <c r="B41" s="7" t="s">
        <v>37</v>
      </c>
      <c r="C41" s="17">
        <v>10000</v>
      </c>
      <c r="D41" s="25">
        <v>0.2</v>
      </c>
      <c r="E41" s="12">
        <f t="shared" ref="E41:E49" si="0">C41*D41</f>
        <v>2000</v>
      </c>
      <c r="F41" s="63"/>
    </row>
    <row r="42" spans="2:6" ht="18" customHeight="1">
      <c r="B42" s="7" t="s">
        <v>38</v>
      </c>
      <c r="C42" s="17">
        <v>400</v>
      </c>
      <c r="D42" s="25">
        <v>0.8</v>
      </c>
      <c r="E42" s="12">
        <f t="shared" si="0"/>
        <v>320</v>
      </c>
      <c r="F42" s="63"/>
    </row>
    <row r="43" spans="2:6" ht="18" customHeight="1">
      <c r="B43" s="7" t="s">
        <v>39</v>
      </c>
      <c r="C43" s="17">
        <v>38</v>
      </c>
      <c r="D43" s="25">
        <v>90</v>
      </c>
      <c r="E43" s="12">
        <f t="shared" si="0"/>
        <v>3420</v>
      </c>
      <c r="F43" s="63"/>
    </row>
    <row r="44" spans="2:6" ht="18" customHeight="1">
      <c r="B44" s="7" t="s">
        <v>40</v>
      </c>
      <c r="C44" s="17">
        <v>65</v>
      </c>
      <c r="D44" s="25">
        <v>8</v>
      </c>
      <c r="E44" s="12">
        <f t="shared" si="0"/>
        <v>520</v>
      </c>
      <c r="F44" s="63"/>
    </row>
    <row r="45" spans="2:6" ht="18" customHeight="1">
      <c r="B45" s="7" t="s">
        <v>41</v>
      </c>
      <c r="C45" s="17">
        <v>10</v>
      </c>
      <c r="D45" s="25">
        <v>7</v>
      </c>
      <c r="E45" s="12">
        <f t="shared" si="0"/>
        <v>70</v>
      </c>
      <c r="F45" s="63"/>
    </row>
    <row r="46" spans="2:6" ht="18" customHeight="1">
      <c r="B46" s="7"/>
      <c r="C46" s="17"/>
      <c r="D46" s="25"/>
      <c r="E46" s="12">
        <f t="shared" si="0"/>
        <v>0</v>
      </c>
      <c r="F46" s="63"/>
    </row>
    <row r="47" spans="2:6" ht="18" customHeight="1">
      <c r="B47" s="7"/>
      <c r="C47" s="17"/>
      <c r="D47" s="25"/>
      <c r="E47" s="12">
        <f t="shared" si="0"/>
        <v>0</v>
      </c>
      <c r="F47" s="63"/>
    </row>
    <row r="48" spans="2:6" ht="18" customHeight="1">
      <c r="B48" s="7"/>
      <c r="C48" s="17"/>
      <c r="D48" s="25"/>
      <c r="E48" s="12">
        <f t="shared" si="0"/>
        <v>0</v>
      </c>
      <c r="F48" s="63"/>
    </row>
    <row r="49" spans="2:14" ht="18" customHeight="1">
      <c r="B49" s="7"/>
      <c r="C49" s="17"/>
      <c r="D49" s="25"/>
      <c r="E49" s="12">
        <f t="shared" si="0"/>
        <v>0</v>
      </c>
      <c r="F49" s="63"/>
    </row>
    <row r="50" spans="2:14" ht="18" customHeight="1">
      <c r="B50" s="8" t="s">
        <v>42</v>
      </c>
      <c r="C50" s="27">
        <f>SUM(C41:C49)</f>
        <v>10513</v>
      </c>
      <c r="D50" s="18">
        <f>SUM(D41:D49)</f>
        <v>106</v>
      </c>
      <c r="E50" s="19">
        <f>SUM(E41:E49)</f>
        <v>6330</v>
      </c>
      <c r="F50" s="19"/>
      <c r="N50" s="31" t="s">
        <v>43</v>
      </c>
    </row>
    <row r="51" spans="2:14" ht="11.1" customHeight="1">
      <c r="N51" s="31" t="s">
        <v>44</v>
      </c>
    </row>
    <row r="52" spans="2:14" ht="35.1" customHeight="1">
      <c r="B52" s="28" t="s">
        <v>45</v>
      </c>
      <c r="C52" s="60">
        <f>((E50-C37)/C37)</f>
        <v>-0.77065217391304353</v>
      </c>
      <c r="N52" s="31" t="s">
        <v>46</v>
      </c>
    </row>
    <row r="53" spans="2:14" ht="35.1" customHeight="1">
      <c r="B53" s="28" t="s">
        <v>47</v>
      </c>
      <c r="C53" s="60">
        <f>((E50/C37))</f>
        <v>0.22934782608695653</v>
      </c>
      <c r="N53" s="31" t="s">
        <v>48</v>
      </c>
    </row>
    <row r="54" spans="2:14" ht="35.1" customHeight="1">
      <c r="B54" s="28" t="s">
        <v>49</v>
      </c>
      <c r="C54" s="61">
        <f>((100/C53)*C13)/100</f>
        <v>165.68720379146919</v>
      </c>
      <c r="N54" s="31"/>
    </row>
    <row r="55" spans="2:14" ht="35.1" customHeight="1">
      <c r="B55" s="28" t="s">
        <v>50</v>
      </c>
      <c r="C55" s="61">
        <f>(((100+(C8*100))/(C53*100))*C13)</f>
        <v>497.06161137440756</v>
      </c>
      <c r="H55" s="29"/>
    </row>
    <row r="56" spans="2:14" ht="35.1" customHeight="1">
      <c r="B56" s="70" t="s">
        <v>51</v>
      </c>
      <c r="C56" s="62">
        <f>IF(C13&lt;C9,(-100+(C9/C13*((E50/C37)*100)))/100,"N/A - goal time period exceeded")</f>
        <v>1.4141876430205951</v>
      </c>
    </row>
    <row r="57" spans="2:14" ht="11.1" customHeight="1"/>
    <row r="58" spans="2:14" ht="18" customHeight="1">
      <c r="B58" s="58" t="s">
        <v>52</v>
      </c>
      <c r="C58" s="59"/>
      <c r="D58" s="59"/>
      <c r="E58" s="59"/>
      <c r="F58" s="59"/>
    </row>
    <row r="59" spans="2:14" ht="18" customHeight="1">
      <c r="B59" s="67" t="s">
        <v>53</v>
      </c>
      <c r="C59" s="69" t="s">
        <v>54</v>
      </c>
      <c r="D59" s="69" t="s">
        <v>55</v>
      </c>
      <c r="E59" s="69" t="s">
        <v>56</v>
      </c>
      <c r="F59" s="69" t="s">
        <v>57</v>
      </c>
    </row>
    <row r="60" spans="2:14" ht="18" customHeight="1">
      <c r="B60" s="7"/>
      <c r="C60" s="30"/>
      <c r="D60" s="26"/>
      <c r="E60" s="23"/>
      <c r="F60" s="63"/>
    </row>
    <row r="61" spans="2:14" ht="18" customHeight="1">
      <c r="B61" s="7"/>
      <c r="C61" s="30"/>
      <c r="D61" s="26"/>
      <c r="E61" s="23"/>
      <c r="F61" s="63"/>
    </row>
    <row r="62" spans="2:14" ht="18" customHeight="1">
      <c r="B62" s="7"/>
      <c r="C62" s="30"/>
      <c r="D62" s="26"/>
      <c r="E62" s="23"/>
      <c r="F62" s="63"/>
    </row>
    <row r="63" spans="2:14" ht="18" customHeight="1">
      <c r="B63" s="7"/>
      <c r="C63" s="30"/>
      <c r="D63" s="26"/>
      <c r="E63" s="23"/>
      <c r="F63" s="63"/>
    </row>
    <row r="64" spans="2:14" ht="18" customHeight="1">
      <c r="B64" s="7"/>
      <c r="C64" s="30"/>
      <c r="D64" s="26"/>
      <c r="E64" s="23"/>
      <c r="F64" s="63"/>
    </row>
  </sheetData>
  <mergeCells count="1">
    <mergeCell ref="B11:C11"/>
  </mergeCells>
  <phoneticPr fontId="22" type="noConversion"/>
  <conditionalFormatting sqref="B32:B35">
    <cfRule type="containsText" dxfId="0" priority="1" operator="containsText" text="Adicione outros custos de marketing aqui">
      <formula>NOT(ISERROR(SEARCH("Adicione outros custos de marketing aqui",B32)))</formula>
    </cfRule>
  </conditionalFormatting>
  <dataValidations count="4">
    <dataValidation allowBlank="1" showInputMessage="1" showErrorMessage="1" prompt="Adicione outros custos de marketing aqui " sqref="B32:B35" xr:uid="{00000000-0002-0000-0500-000000000000}"/>
    <dataValidation allowBlank="1" showInputMessage="1" showErrorMessage="1" prompt="Adicione outras ações aqui" sqref="B46:B49" xr:uid="{00000000-0002-0000-0500-000001000000}"/>
    <dataValidation type="list" allowBlank="1" showInputMessage="1" showErrorMessage="1" sqref="E60:E64" xr:uid="{00000000-0002-0000-0500-000002000000}">
      <formula1>$N$50:$N$53</formula1>
    </dataValidation>
    <dataValidation allowBlank="1" showInputMessage="1" showErrorMessage="1" prompt="Inserir problema " sqref="B60:B64" xr:uid="{00000000-0002-0000-0500-000003000000}"/>
  </dataValidations>
  <pageMargins left="0.3" right="0.3" top="0.3" bottom="0.3" header="0" footer="0"/>
  <pageSetup scale="7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1:B2"/>
  <sheetViews>
    <sheetView showGridLines="0" workbookViewId="0">
      <selection activeCell="B2" sqref="B2"/>
    </sheetView>
  </sheetViews>
  <sheetFormatPr defaultColWidth="10.875" defaultRowHeight="15"/>
  <cols>
    <col min="1" max="1" width="3.375" style="4" customWidth="1"/>
    <col min="2" max="2" width="88.375" style="4" customWidth="1"/>
    <col min="3" max="16384" width="10.875" style="4"/>
  </cols>
  <sheetData>
    <row r="1" spans="2:2" ht="20.100000000000001" customHeight="1"/>
    <row r="2" spans="2:2" ht="105" customHeight="1">
      <c r="B2" s="5" t="s">
        <v>61</v>
      </c>
    </row>
  </sheetData>
  <phoneticPr fontId="22"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Visão geral de calculadora de R</vt:lpstr>
      <vt:lpstr>Campanha 1</vt:lpstr>
      <vt:lpstr>Campanha 2</vt:lpstr>
      <vt:lpstr>Campanha 3</vt:lpstr>
      <vt:lpstr>Campanha 4</vt:lpstr>
      <vt:lpstr>Campanha 5</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2024-01-19T18:55:07Z</dcterms:modified>
</cp:coreProperties>
</file>