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autoCompressPictures="0"/>
  <mc:AlternateContent xmlns:mc="http://schemas.openxmlformats.org/markup-compatibility/2006">
    <mc:Choice Requires="x15">
      <x15ac:absPath xmlns:x15ac="http://schemas.microsoft.com/office/spreadsheetml/2010/11/ac" url="C:\Users\kfranssen.APOLLO\Desktop\Update OKR Templates\"/>
    </mc:Choice>
  </mc:AlternateContent>
  <xr:revisionPtr revIDLastSave="0" documentId="13_ncr:1_{30295597-B253-4947-A3A7-4CE660F6EE93}" xr6:coauthVersionLast="47" xr6:coauthVersionMax="47" xr10:uidLastSave="{00000000-0000-0000-0000-000000000000}"/>
  <bookViews>
    <workbookView xWindow="-120" yWindow="-120" windowWidth="29040" windowHeight="12450" tabRatio="500" xr2:uid="{00000000-000D-0000-FFFF-FFFF00000000}"/>
  </bookViews>
  <sheets>
    <sheet name="Quarterly Report" sheetId="1" r:id="rId1"/>
    <sheet name="Dashboard" sheetId="5" r:id="rId2"/>
    <sheet name="Challenges &amp; Risks" sheetId="8" r:id="rId3"/>
    <sheet name="Definitions - Do Not Delete" sheetId="7" r:id="rId4"/>
    <sheet name="- Disclaimer -" sheetId="6" r:id="rId5"/>
  </sheets>
  <externalReferences>
    <externalReference r:id="rId6"/>
  </externalReferences>
  <definedNames>
    <definedName name="_xlnm._FilterDatabase" localSheetId="1" hidden="1">Dashboard!$D$8:$F$8</definedName>
    <definedName name="_xlnm._FilterDatabase" localSheetId="0" hidden="1">'Quarterly Report'!$C$11:$E$11</definedName>
    <definedName name="_xlnm.Print_Area" localSheetId="2">'Challenges &amp; Risks'!$B$1:$G$27</definedName>
    <definedName name="_xlnm.Print_Area" localSheetId="1">Dashboard!$B$1:$N$49</definedName>
    <definedName name="_xlnm.Print_Area" localSheetId="0">'Quarterly Report'!$B$3:$M$36</definedName>
    <definedName name="REASSESSMENT_DATE">#REF!</definedName>
    <definedName name="Type" localSheetId="1">'[1]Maintenance Work Order'!#REF!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5" i="5" l="1"/>
  <c r="C54" i="5"/>
  <c r="J13" i="1"/>
  <c r="K13" i="5" s="1"/>
  <c r="J14" i="1"/>
  <c r="J15" i="1"/>
  <c r="K15" i="5" s="1"/>
  <c r="J16" i="1"/>
  <c r="K18" i="5" s="1"/>
  <c r="J17" i="1"/>
  <c r="K19" i="5" s="1"/>
  <c r="J18" i="1"/>
  <c r="K20" i="5" s="1"/>
  <c r="J19" i="1"/>
  <c r="J20" i="1"/>
  <c r="K24" i="5" s="1"/>
  <c r="J21" i="1"/>
  <c r="J22" i="1"/>
  <c r="K25" i="5" s="1"/>
  <c r="J23" i="1"/>
  <c r="K26" i="5" s="1"/>
  <c r="J24" i="1"/>
  <c r="J25" i="1"/>
  <c r="K30" i="5" s="1"/>
  <c r="J26" i="1"/>
  <c r="K31" i="5" s="1"/>
  <c r="J27" i="1"/>
  <c r="J28" i="1"/>
  <c r="J29" i="1"/>
  <c r="J30" i="1"/>
  <c r="J31" i="1"/>
  <c r="J32" i="1"/>
  <c r="J33" i="1"/>
  <c r="K42" i="5" s="1"/>
  <c r="J34" i="1"/>
  <c r="K43" i="5" s="1"/>
  <c r="J35" i="1"/>
  <c r="J36" i="1"/>
  <c r="C53" i="5"/>
  <c r="C52" i="5"/>
  <c r="C51" i="5"/>
  <c r="K4" i="5" s="1"/>
  <c r="C50" i="5"/>
  <c r="E4" i="5" s="1"/>
  <c r="F12" i="5"/>
  <c r="G12" i="5" s="1"/>
  <c r="K45" i="5"/>
  <c r="K44" i="5"/>
  <c r="C12" i="5"/>
  <c r="D12" i="5"/>
  <c r="F13" i="5"/>
  <c r="H13" i="5" s="1"/>
  <c r="F14" i="5"/>
  <c r="G14" i="5" s="1"/>
  <c r="F15" i="5"/>
  <c r="H15" i="5" s="1"/>
  <c r="F16" i="5"/>
  <c r="G16" i="5" s="1"/>
  <c r="F17" i="5"/>
  <c r="H17" i="5" s="1"/>
  <c r="F18" i="5"/>
  <c r="H18" i="5" s="1"/>
  <c r="F19" i="5"/>
  <c r="H19" i="5" s="1"/>
  <c r="F20" i="5"/>
  <c r="H20" i="5" s="1"/>
  <c r="F21" i="5"/>
  <c r="G21" i="5" s="1"/>
  <c r="F22" i="5"/>
  <c r="H22" i="5" s="1"/>
  <c r="F23" i="5"/>
  <c r="G23" i="5" s="1"/>
  <c r="F24" i="5"/>
  <c r="H24" i="5" s="1"/>
  <c r="F25" i="5"/>
  <c r="H25" i="5" s="1"/>
  <c r="F26" i="5"/>
  <c r="H26" i="5" s="1"/>
  <c r="F27" i="5"/>
  <c r="G27" i="5" s="1"/>
  <c r="F28" i="5"/>
  <c r="H28" i="5" s="1"/>
  <c r="F29" i="5"/>
  <c r="H29" i="5" s="1"/>
  <c r="F30" i="5"/>
  <c r="H30" i="5" s="1"/>
  <c r="F31" i="5"/>
  <c r="G31" i="5" s="1"/>
  <c r="F32" i="5"/>
  <c r="H32" i="5" s="1"/>
  <c r="F33" i="5"/>
  <c r="H33" i="5" s="1"/>
  <c r="F34" i="5"/>
  <c r="H34" i="5" s="1"/>
  <c r="F35" i="5"/>
  <c r="H35" i="5" s="1"/>
  <c r="D45" i="5"/>
  <c r="D44" i="5"/>
  <c r="D43" i="5"/>
  <c r="D42" i="5"/>
  <c r="D39" i="5"/>
  <c r="D38" i="5"/>
  <c r="D37" i="5"/>
  <c r="D36" i="5"/>
  <c r="D33" i="5"/>
  <c r="D32" i="5"/>
  <c r="D31" i="5"/>
  <c r="D30" i="5"/>
  <c r="D27" i="5"/>
  <c r="D26" i="5"/>
  <c r="D25" i="5"/>
  <c r="D24" i="5"/>
  <c r="D21" i="5"/>
  <c r="D20" i="5"/>
  <c r="D19" i="5"/>
  <c r="D18" i="5"/>
  <c r="D15" i="5"/>
  <c r="D14" i="5"/>
  <c r="D13" i="5"/>
  <c r="C45" i="5"/>
  <c r="C44" i="5"/>
  <c r="C43" i="5"/>
  <c r="C42" i="5"/>
  <c r="C39" i="5"/>
  <c r="C38" i="5"/>
  <c r="C37" i="5"/>
  <c r="C36" i="5"/>
  <c r="C33" i="5"/>
  <c r="C32" i="5"/>
  <c r="C31" i="5"/>
  <c r="C30" i="5"/>
  <c r="C27" i="5"/>
  <c r="C26" i="5"/>
  <c r="C25" i="5"/>
  <c r="C24" i="5"/>
  <c r="C21" i="5"/>
  <c r="C20" i="5"/>
  <c r="C19" i="5"/>
  <c r="C18" i="5"/>
  <c r="C15" i="5"/>
  <c r="C14" i="5"/>
  <c r="C13" i="5"/>
  <c r="G25" i="5"/>
  <c r="G17" i="5"/>
  <c r="H14" i="5"/>
  <c r="G19" i="5"/>
  <c r="K37" i="5"/>
  <c r="K14" i="5"/>
  <c r="K21" i="5"/>
  <c r="K27" i="5"/>
  <c r="K33" i="5"/>
  <c r="J12" i="1"/>
  <c r="K12" i="5" s="1"/>
  <c r="K39" i="5"/>
  <c r="K32" i="5"/>
  <c r="K38" i="5"/>
  <c r="K36" i="5"/>
  <c r="G29" i="5" l="1"/>
  <c r="H21" i="5"/>
  <c r="D22" i="5"/>
  <c r="G20" i="5"/>
  <c r="C40" i="5"/>
  <c r="C16" i="5"/>
  <c r="D28" i="5"/>
  <c r="D40" i="5"/>
  <c r="H12" i="5"/>
  <c r="G33" i="5"/>
  <c r="D16" i="5"/>
  <c r="G15" i="5"/>
  <c r="G35" i="5"/>
  <c r="G34" i="5"/>
  <c r="G30" i="5"/>
  <c r="C22" i="5"/>
  <c r="C34" i="5"/>
  <c r="C46" i="5"/>
  <c r="D34" i="5"/>
  <c r="D46" i="5"/>
  <c r="G32" i="5"/>
  <c r="G28" i="5"/>
  <c r="G24" i="5"/>
  <c r="G26" i="5"/>
  <c r="G22" i="5"/>
  <c r="C28" i="5"/>
  <c r="H31" i="5"/>
  <c r="H27" i="5"/>
  <c r="H23" i="5"/>
  <c r="K40" i="5"/>
  <c r="G18" i="5"/>
  <c r="G13" i="5"/>
  <c r="K22" i="5"/>
  <c r="K16" i="5"/>
  <c r="K34" i="5"/>
  <c r="K28" i="5"/>
  <c r="K46" i="5"/>
  <c r="H16" i="5"/>
  <c r="K49" i="5" l="1"/>
  <c r="H4" i="5" s="1"/>
</calcChain>
</file>

<file path=xl/sharedStrings.xml><?xml version="1.0" encoding="utf-8"?>
<sst xmlns="http://schemas.openxmlformats.org/spreadsheetml/2006/main" count="307" uniqueCount="110">
  <si>
    <t>CLICK HERE TO CREATE IN SMARTSHEET</t>
  </si>
  <si>
    <t>Person 1</t>
  </si>
  <si>
    <t>Person 2</t>
  </si>
  <si>
    <t>Person 3</t>
  </si>
  <si>
    <t>Person 4</t>
  </si>
  <si>
    <t>2023 Q1</t>
  </si>
  <si>
    <t>QUARTERLY OKR DATA</t>
  </si>
  <si>
    <t>TOTAL</t>
  </si>
  <si>
    <t>Person 5</t>
  </si>
  <si>
    <t>Person 6</t>
  </si>
  <si>
    <t>Person 7</t>
  </si>
  <si>
    <t>Person 8</t>
  </si>
  <si>
    <t>Person 9</t>
  </si>
  <si>
    <t>Person 10</t>
  </si>
  <si>
    <t>Person 11</t>
  </si>
  <si>
    <t>Person 12</t>
  </si>
  <si>
    <t>Person 13</t>
  </si>
  <si>
    <t>Person 14</t>
  </si>
  <si>
    <t>Person 15</t>
  </si>
  <si>
    <t>Person 16</t>
  </si>
  <si>
    <t>Person 17</t>
  </si>
  <si>
    <t>Person 18</t>
  </si>
  <si>
    <t>Person 19</t>
  </si>
  <si>
    <t>Person 20</t>
  </si>
  <si>
    <t>Person 21</t>
  </si>
  <si>
    <t>Person 22</t>
  </si>
  <si>
    <t>Person 23</t>
  </si>
  <si>
    <t>Person 24</t>
  </si>
  <si>
    <t>AVG</t>
  </si>
  <si>
    <t>INDIVIDUAL OKR DATA</t>
  </si>
  <si>
    <t>QUARTERLY PROGRESS</t>
  </si>
  <si>
    <t>OVERALL PROGRESS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</si>
  <si>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</si>
  <si>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Year &amp; Quarter</t>
  </si>
  <si>
    <t>Key Result</t>
  </si>
  <si>
    <t>Objective</t>
  </si>
  <si>
    <t>Owner</t>
  </si>
  <si>
    <t>Numeric Goal</t>
  </si>
  <si>
    <t>Achieved to Date</t>
  </si>
  <si>
    <t>Status</t>
  </si>
  <si>
    <t>On Track</t>
  </si>
  <si>
    <t>At Risk</t>
  </si>
  <si>
    <t>Off Track</t>
  </si>
  <si>
    <t>Complete</t>
  </si>
  <si>
    <t>Not Started</t>
  </si>
  <si>
    <t>Your Logo</t>
  </si>
  <si>
    <t>2026 Q1</t>
  </si>
  <si>
    <t>2026 Q2</t>
  </si>
  <si>
    <t>2026 Q3</t>
  </si>
  <si>
    <t>2026 Q4</t>
  </si>
  <si>
    <t>2027 Q1</t>
  </si>
  <si>
    <t>2027 Q2</t>
  </si>
  <si>
    <t>2027 Q3</t>
  </si>
  <si>
    <t>2027 Q4</t>
  </si>
  <si>
    <t>2028 Q1</t>
  </si>
  <si>
    <t>2028 Q2</t>
  </si>
  <si>
    <t>2028 Q3</t>
  </si>
  <si>
    <t>2028 Q4</t>
  </si>
  <si>
    <t>2029 Q1</t>
  </si>
  <si>
    <t>2029 Q2</t>
  </si>
  <si>
    <t>2029 Q3</t>
  </si>
  <si>
    <t>2029 Q4</t>
  </si>
  <si>
    <t>2030 Q1</t>
  </si>
  <si>
    <t>2030 Q2</t>
  </si>
  <si>
    <t>2030 Q3</t>
  </si>
  <si>
    <t>2030 Q4</t>
  </si>
  <si>
    <t>2031 Q1</t>
  </si>
  <si>
    <t>2031 Q2</t>
  </si>
  <si>
    <t>2031 Q3</t>
  </si>
  <si>
    <t>2031 Q4</t>
  </si>
  <si>
    <t>2032 Q4</t>
  </si>
  <si>
    <t>Person 25</t>
  </si>
  <si>
    <t>AVG Progress</t>
  </si>
  <si>
    <t>Assignee Names</t>
  </si>
  <si>
    <t>OKR DATA BY STATUS</t>
  </si>
  <si>
    <t>Company Name</t>
  </si>
  <si>
    <t>Address Line 1</t>
  </si>
  <si>
    <t>Address Line 2</t>
  </si>
  <si>
    <t>Dashboard Data (auto-populates)</t>
  </si>
  <si>
    <t>Company Quarterly OKR Template</t>
  </si>
  <si>
    <t>On Hold</t>
  </si>
  <si>
    <t>KPI Summary / Dashboard</t>
  </si>
  <si>
    <t>Target</t>
  </si>
  <si>
    <t>Current</t>
  </si>
  <si>
    <t>Target Date</t>
  </si>
  <si>
    <t>MM/DD/YY</t>
  </si>
  <si>
    <r>
      <t xml:space="preserve">% 
Progress 
</t>
    </r>
    <r>
      <rPr>
        <sz val="9"/>
        <color theme="1" tint="0.34998626667073579"/>
        <rFont val="Century Gothic"/>
        <family val="2"/>
      </rPr>
      <t>(auto-populates)</t>
    </r>
  </si>
  <si>
    <r>
      <t xml:space="preserve">Confidence Score 
</t>
    </r>
    <r>
      <rPr>
        <sz val="9"/>
        <color theme="1" tint="0.34998626667073579"/>
        <rFont val="Century Gothic"/>
        <family val="2"/>
      </rPr>
      <t>(0.0-1.0 scale)</t>
    </r>
  </si>
  <si>
    <t>Updated on MM/DD/YY</t>
  </si>
  <si>
    <t>Comments</t>
  </si>
  <si>
    <t>Total Objectives</t>
  </si>
  <si>
    <t>% On Track</t>
  </si>
  <si>
    <t>Total At Risk</t>
  </si>
  <si>
    <t>Enter Total Number of Rows of Objectives from the Quarterly Report Tab.</t>
  </si>
  <si>
    <t>Average Key Result Score</t>
  </si>
  <si>
    <t>Quarterly Objectives and Key Results</t>
  </si>
  <si>
    <t>Notes &amp; Definitions - Do Not Delete</t>
  </si>
  <si>
    <t>Progress % Formula</t>
  </si>
  <si>
    <t>Current / Target</t>
  </si>
  <si>
    <t>Status Thresholds</t>
  </si>
  <si>
    <t>Confidence Scale</t>
  </si>
  <si>
    <t>Metric</t>
  </si>
  <si>
    <t>Update Years per Quarter in column "O"</t>
  </si>
  <si>
    <t>Enter Assignee Names in column "Q"</t>
  </si>
  <si>
    <t>Challenges / Risk Register</t>
  </si>
  <si>
    <t>Challenge</t>
  </si>
  <si>
    <t>Impact</t>
  </si>
  <si>
    <t>Probability</t>
  </si>
  <si>
    <t>Mitigation</t>
  </si>
  <si>
    <t>Update Assignee Names on the Quarterly Report, Row "Q."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</si>
</sst>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dd/yy;@"/>
  </numFmts>
  <fonts count="36" x14ac:knownFonts="1">
    <font>
      <sz val="12"/>
      <color theme="1"/>
      <name val="Calibri"/>
      <family val="2"/>
      <scheme val="minor"/>
    </font>
    <font>
      <sz val="11"/>
      <color theme="1"/>
      <name val="Calibri"/>
      <family val="2"/>
      <scheme val="minor"/>
    </font>
    <font>
      <sz val="12"/>
      <color theme="1"/>
      <name val="Century Gothic"/>
      <family val="1"/>
    </font>
    <font>
      <b/>
      <sz val="10"/>
      <color theme="0"/>
      <name val="Century Gothic"/>
      <family val="1"/>
    </font>
    <font>
      <sz val="9"/>
      <color theme="1"/>
      <name val="Century Gothic"/>
      <family val="1"/>
    </font>
    <font>
      <sz val="8"/>
      <name val="Calibri"/>
      <family val="2"/>
      <scheme val="minor"/>
    </font>
    <font>
      <b/>
      <sz val="20"/>
      <color theme="4" tint="-0.249977111117893"/>
      <name val="Century Gothic"/>
      <family val="1"/>
    </font>
    <font>
      <sz val="11"/>
      <color theme="1"/>
      <name val="Calibri"/>
      <family val="2"/>
      <scheme val="minor"/>
    </font>
    <font>
      <sz val="12"/>
      <color theme="1"/>
      <name val="Arial"/>
      <family val="2"/>
    </font>
    <font>
      <sz val="11"/>
      <color theme="1"/>
      <name val="Century Gothic"/>
      <family val="1"/>
    </font>
    <font>
      <sz val="11"/>
      <color rgb="FF0070C0"/>
      <name val="Century Gothic"/>
      <family val="1"/>
    </font>
    <font>
      <b/>
      <sz val="28"/>
      <color theme="0" tint="-0.34998626667073579"/>
      <name val="Century Gothic"/>
      <family val="1"/>
    </font>
    <font>
      <b/>
      <sz val="12"/>
      <color theme="1"/>
      <name val="Century Gothic"/>
      <family val="1"/>
    </font>
    <font>
      <sz val="12"/>
      <color theme="1"/>
      <name val="Calibri"/>
      <family val="2"/>
      <scheme val="minor"/>
    </font>
    <font>
      <sz val="10"/>
      <color theme="1"/>
      <name val="Century Gothic"/>
      <family val="1"/>
    </font>
    <font>
      <b/>
      <sz val="9"/>
      <color theme="1"/>
      <name val="Century Gothic"/>
      <family val="1"/>
    </font>
    <font>
      <b/>
      <sz val="10"/>
      <color theme="1"/>
      <name val="Century Gothic"/>
      <family val="1"/>
    </font>
    <font>
      <u/>
      <sz val="12"/>
      <color theme="10"/>
      <name val="Calibri"/>
      <family val="2"/>
      <scheme val="minor"/>
    </font>
    <font>
      <b/>
      <sz val="22"/>
      <color theme="0"/>
      <name val="Century Gothic"/>
      <family val="2"/>
    </font>
    <font>
      <sz val="12"/>
      <color theme="1"/>
      <name val="Century Gothic"/>
      <family val="2"/>
    </font>
    <font>
      <b/>
      <sz val="22"/>
      <color theme="1" tint="0.34998626667073579"/>
      <name val="Century Gothic"/>
      <family val="1"/>
    </font>
    <font>
      <b/>
      <sz val="15"/>
      <color theme="1" tint="0.34998626667073579"/>
      <name val="Century Gothic"/>
      <family val="2"/>
    </font>
    <font>
      <b/>
      <sz val="12"/>
      <color theme="1"/>
      <name val="Century Gothic"/>
      <family val="2"/>
    </font>
    <font>
      <b/>
      <sz val="28"/>
      <color theme="1" tint="0.34998626667073579"/>
      <name val="Century Gothic"/>
      <family val="1"/>
    </font>
    <font>
      <b/>
      <sz val="28"/>
      <color theme="1" tint="0.34998626667073579"/>
      <name val="Century Gothic"/>
      <family val="2"/>
    </font>
    <font>
      <sz val="15"/>
      <color theme="4"/>
      <name val="Century Gothic"/>
      <family val="1"/>
    </font>
    <font>
      <sz val="13"/>
      <color theme="1" tint="0.34998626667073579"/>
      <name val="Century Gothic"/>
      <family val="2"/>
    </font>
    <font>
      <sz val="9"/>
      <color theme="1" tint="0.34998626667073579"/>
      <name val="Century Gothic"/>
      <family val="2"/>
    </font>
    <font>
      <sz val="14"/>
      <color theme="1" tint="0.34998626667073579"/>
      <name val="Century Gothic"/>
      <family val="2"/>
    </font>
    <font>
      <b/>
      <sz val="12"/>
      <color theme="1" tint="0.34998626667073579"/>
      <name val="Century Gothic"/>
      <family val="2"/>
    </font>
    <font>
      <i/>
      <sz val="9"/>
      <color theme="1" tint="0.34998626667073579"/>
      <name val="Century Gothic"/>
      <family val="2"/>
    </font>
    <font>
      <sz val="22"/>
      <color theme="4"/>
      <name val="Century Gothic"/>
      <family val="1"/>
    </font>
    <font>
      <sz val="28"/>
      <color theme="4"/>
      <name val="Century Gothic"/>
      <family val="2"/>
    </font>
    <font>
      <sz val="22"/>
      <color theme="4"/>
      <name val="Century Gothic"/>
      <family val="2"/>
    </font>
    <font>
      <sz val="8"/>
      <color theme="1"/>
      <name val="Century Gothic"/>
      <family val="1"/>
    </font>
    <font>
      <b/>
      <u/>
      <sz val="22"/>
      <color theme="0"/>
      <name val="Century Gothic"/>
      <family val="2"/>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3" tint="-0.249977111117893"/>
        <bgColor indexed="64"/>
      </patternFill>
    </fill>
    <fill>
      <patternFill patternType="solid">
        <fgColor rgb="FFEAEEF3"/>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rgb="FFFF0000"/>
        <bgColor indexed="64"/>
      </patternFill>
    </fill>
    <fill>
      <patternFill patternType="solid">
        <fgColor rgb="FFFFC000"/>
        <bgColor indexed="64"/>
      </patternFill>
    </fill>
    <fill>
      <patternFill patternType="solid">
        <fgColor rgb="FFBCE659"/>
        <bgColor indexed="64"/>
      </patternFill>
    </fill>
    <fill>
      <patternFill patternType="solid">
        <fgColor rgb="FFFFFF99"/>
        <bgColor indexed="64"/>
      </patternFill>
    </fill>
    <fill>
      <patternFill patternType="solid">
        <fgColor rgb="FFE8E820"/>
        <bgColor indexed="64"/>
      </patternFill>
    </fill>
  </fills>
  <borders count="1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ck">
        <color theme="0"/>
      </left>
      <right/>
      <top style="thick">
        <color theme="0"/>
      </top>
      <bottom style="thick">
        <color theme="0"/>
      </bottom>
      <diagonal/>
    </border>
    <border>
      <left/>
      <right/>
      <top style="thick">
        <color theme="0"/>
      </top>
      <bottom style="thick">
        <color theme="0"/>
      </bottom>
      <diagonal/>
    </border>
    <border>
      <left/>
      <right/>
      <top/>
      <bottom style="thin">
        <color theme="0" tint="-0.249977111117893"/>
      </bottom>
      <diagonal/>
    </border>
    <border>
      <left/>
      <right/>
      <top/>
      <bottom style="thin">
        <color auto="1"/>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ck">
        <color theme="0"/>
      </left>
      <right/>
      <top/>
      <bottom/>
      <diagonal/>
    </border>
    <border>
      <left/>
      <right style="thick">
        <color theme="0"/>
      </right>
      <top/>
      <bottom/>
      <diagonal/>
    </border>
    <border>
      <left style="thick">
        <color theme="0"/>
      </left>
      <right/>
      <top style="thick">
        <color theme="0"/>
      </top>
      <bottom/>
      <diagonal/>
    </border>
    <border>
      <left/>
      <right style="thick">
        <color theme="0"/>
      </right>
      <top style="thick">
        <color theme="0"/>
      </top>
      <bottom/>
      <diagonal/>
    </border>
    <border>
      <left/>
      <right/>
      <top/>
      <bottom style="thick">
        <color theme="0"/>
      </bottom>
      <diagonal/>
    </border>
  </borders>
  <cellStyleXfs count="5">
    <xf numFmtId="0" fontId="0" fillId="0" borderId="0"/>
    <xf numFmtId="0" fontId="7" fillId="0" borderId="0"/>
    <xf numFmtId="9" fontId="13" fillId="0" borderId="0" applyFont="0" applyFill="0" applyBorder="0" applyAlignment="0" applyProtection="0"/>
    <xf numFmtId="0" fontId="17" fillId="0" borderId="0" applyNumberFormat="0" applyFill="0" applyBorder="0" applyAlignment="0" applyProtection="0"/>
    <xf numFmtId="0" fontId="1" fillId="0" borderId="0"/>
  </cellStyleXfs>
  <cellXfs count="91">
    <xf numFmtId="0" fontId="0" fillId="0" borderId="0" xfId="0"/>
    <xf numFmtId="0" fontId="0" fillId="2" borderId="0" xfId="0" applyFill="1"/>
    <xf numFmtId="0" fontId="2" fillId="2" borderId="0" xfId="0" applyFont="1" applyFill="1"/>
    <xf numFmtId="0" fontId="6" fillId="2" borderId="0" xfId="0" applyFont="1" applyFill="1" applyAlignment="1">
      <alignment vertical="center"/>
    </xf>
    <xf numFmtId="0" fontId="2" fillId="0" borderId="0" xfId="0" applyFont="1"/>
    <xf numFmtId="0" fontId="3" fillId="5" borderId="1" xfId="0" applyFont="1" applyFill="1" applyBorder="1" applyAlignment="1">
      <alignment horizontal="center" vertical="center" wrapText="1"/>
    </xf>
    <xf numFmtId="0" fontId="7" fillId="0" borderId="0" xfId="1"/>
    <xf numFmtId="0" fontId="8" fillId="0" borderId="2" xfId="1" applyFont="1" applyBorder="1" applyAlignment="1">
      <alignment horizontal="left" vertical="center" wrapText="1" indent="2"/>
    </xf>
    <xf numFmtId="0" fontId="10" fillId="0" borderId="0" xfId="0" applyFont="1" applyAlignment="1">
      <alignment horizontal="left" indent="1"/>
    </xf>
    <xf numFmtId="0" fontId="9" fillId="0" borderId="0" xfId="0" applyFont="1" applyAlignment="1">
      <alignment vertical="center"/>
    </xf>
    <xf numFmtId="0" fontId="11" fillId="0" borderId="0" xfId="0" applyFont="1" applyAlignment="1">
      <alignment horizontal="left" vertical="top"/>
    </xf>
    <xf numFmtId="0" fontId="4" fillId="0" borderId="0" xfId="0" applyFont="1" applyAlignment="1">
      <alignment horizontal="left" vertical="center" wrapText="1" indent="1"/>
    </xf>
    <xf numFmtId="10" fontId="4" fillId="0" borderId="0" xfId="0" applyNumberFormat="1" applyFont="1" applyAlignment="1">
      <alignment horizontal="left" vertical="center" wrapText="1" indent="1"/>
    </xf>
    <xf numFmtId="0" fontId="3" fillId="0" borderId="0" xfId="0" applyFont="1" applyAlignment="1">
      <alignment horizontal="center" vertical="center" wrapText="1"/>
    </xf>
    <xf numFmtId="0" fontId="12" fillId="0" borderId="0" xfId="0" applyFont="1" applyAlignment="1">
      <alignment vertical="center"/>
    </xf>
    <xf numFmtId="0" fontId="3" fillId="5" borderId="1" xfId="0" applyFont="1" applyFill="1" applyBorder="1" applyAlignment="1">
      <alignment horizontal="left" vertical="center" wrapText="1" indent="1"/>
    </xf>
    <xf numFmtId="0" fontId="3" fillId="5" borderId="3" xfId="0" applyFont="1" applyFill="1" applyBorder="1" applyAlignment="1">
      <alignment horizontal="left" vertical="center" wrapText="1" indent="1"/>
    </xf>
    <xf numFmtId="0" fontId="14" fillId="6" borderId="1" xfId="0" applyFont="1" applyFill="1" applyBorder="1" applyAlignment="1">
      <alignment horizontal="left" vertical="center" indent="1"/>
    </xf>
    <xf numFmtId="0" fontId="14" fillId="3"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7" borderId="1" xfId="0" applyFont="1" applyFill="1" applyBorder="1" applyAlignment="1">
      <alignment horizontal="right" vertical="center" indent="1"/>
    </xf>
    <xf numFmtId="0" fontId="16" fillId="6" borderId="1" xfId="0" applyFont="1" applyFill="1" applyBorder="1" applyAlignment="1">
      <alignment horizontal="center" vertical="center"/>
    </xf>
    <xf numFmtId="0" fontId="9" fillId="0" borderId="0" xfId="0" applyFont="1" applyAlignment="1">
      <alignment vertical="top" wrapText="1"/>
    </xf>
    <xf numFmtId="9" fontId="16" fillId="6" borderId="1" xfId="2" applyFont="1" applyFill="1" applyBorder="1" applyAlignment="1">
      <alignment horizontal="center" vertical="center"/>
    </xf>
    <xf numFmtId="10" fontId="14" fillId="3" borderId="1" xfId="2" applyNumberFormat="1" applyFont="1" applyFill="1" applyBorder="1" applyAlignment="1">
      <alignment horizontal="center" vertical="center" wrapText="1"/>
    </xf>
    <xf numFmtId="10" fontId="14" fillId="0" borderId="1" xfId="2" applyNumberFormat="1" applyFont="1" applyFill="1" applyBorder="1" applyAlignment="1">
      <alignment horizontal="center" vertical="center" wrapText="1"/>
    </xf>
    <xf numFmtId="10" fontId="16" fillId="6" borderId="1" xfId="2" applyNumberFormat="1" applyFont="1" applyFill="1" applyBorder="1" applyAlignment="1">
      <alignment horizontal="center" vertical="center"/>
    </xf>
    <xf numFmtId="0" fontId="18" fillId="4" borderId="0" xfId="3" applyFont="1" applyFill="1" applyBorder="1" applyAlignment="1">
      <alignment horizontal="center" vertical="center"/>
    </xf>
    <xf numFmtId="0" fontId="19" fillId="3" borderId="4" xfId="0" applyFont="1" applyFill="1" applyBorder="1" applyAlignment="1">
      <alignment horizontal="center" vertical="center"/>
    </xf>
    <xf numFmtId="0" fontId="19" fillId="0" borderId="4" xfId="0" applyFont="1" applyBorder="1" applyAlignment="1">
      <alignment horizontal="center" vertical="center"/>
    </xf>
    <xf numFmtId="0" fontId="20" fillId="2" borderId="0" xfId="0" applyFont="1" applyFill="1" applyAlignment="1">
      <alignment vertical="center"/>
    </xf>
    <xf numFmtId="0" fontId="22" fillId="8" borderId="4" xfId="0" applyFont="1" applyFill="1" applyBorder="1" applyAlignment="1">
      <alignment horizontal="center" vertical="center"/>
    </xf>
    <xf numFmtId="0" fontId="25" fillId="0" borderId="0" xfId="0" applyFont="1" applyAlignment="1">
      <alignment vertical="center"/>
    </xf>
    <xf numFmtId="0" fontId="4" fillId="0" borderId="0" xfId="0" applyFont="1" applyAlignment="1">
      <alignment vertical="center" wrapText="1"/>
    </xf>
    <xf numFmtId="0" fontId="4" fillId="0" borderId="0" xfId="0" applyFont="1" applyAlignment="1">
      <alignment wrapText="1"/>
    </xf>
    <xf numFmtId="0" fontId="9" fillId="0" borderId="0" xfId="0" applyFont="1" applyAlignment="1">
      <alignment horizontal="left" wrapText="1"/>
    </xf>
    <xf numFmtId="0" fontId="9" fillId="0" borderId="9" xfId="0" applyFont="1" applyBorder="1" applyAlignment="1">
      <alignment horizontal="left" wrapText="1"/>
    </xf>
    <xf numFmtId="0" fontId="19" fillId="3" borderId="1" xfId="0" applyFont="1" applyFill="1" applyBorder="1" applyAlignment="1">
      <alignment horizontal="left" vertical="center" wrapText="1" indent="1"/>
    </xf>
    <xf numFmtId="0" fontId="19" fillId="3" borderId="1" xfId="0" applyFont="1" applyFill="1" applyBorder="1" applyAlignment="1">
      <alignment horizontal="center" vertical="center" wrapText="1"/>
    </xf>
    <xf numFmtId="0" fontId="19" fillId="0" borderId="1" xfId="0" applyFont="1" applyBorder="1" applyAlignment="1">
      <alignment horizontal="left" vertical="center" wrapText="1" indent="1"/>
    </xf>
    <xf numFmtId="0" fontId="19" fillId="0" borderId="1" xfId="0" applyFont="1" applyBorder="1" applyAlignment="1">
      <alignment horizontal="center" vertical="center" wrapText="1"/>
    </xf>
    <xf numFmtId="0" fontId="19" fillId="3" borderId="5" xfId="0" applyFont="1" applyFill="1" applyBorder="1" applyAlignment="1">
      <alignment horizontal="left" vertical="center" wrapText="1" indent="1"/>
    </xf>
    <xf numFmtId="0" fontId="19" fillId="3" borderId="6" xfId="0" applyFont="1" applyFill="1" applyBorder="1" applyAlignment="1">
      <alignment horizontal="left" vertical="center" wrapText="1" indent="1"/>
    </xf>
    <xf numFmtId="0" fontId="19" fillId="3" borderId="5" xfId="0" applyFont="1" applyFill="1" applyBorder="1" applyAlignment="1">
      <alignment horizontal="center" vertical="center" wrapText="1"/>
    </xf>
    <xf numFmtId="0" fontId="2" fillId="6" borderId="1" xfId="0" applyFont="1" applyFill="1" applyBorder="1" applyAlignment="1">
      <alignment horizontal="left" vertical="center" indent="1"/>
    </xf>
    <xf numFmtId="0" fontId="2" fillId="3" borderId="1" xfId="0" applyFont="1" applyFill="1" applyBorder="1" applyAlignment="1">
      <alignment horizontal="left" vertical="center" wrapText="1" indent="1"/>
    </xf>
    <xf numFmtId="0" fontId="2" fillId="0" borderId="1" xfId="0" applyFont="1" applyBorder="1" applyAlignment="1">
      <alignment horizontal="left" vertical="center" wrapText="1" indent="1"/>
    </xf>
    <xf numFmtId="10" fontId="19" fillId="8" borderId="1" xfId="0" applyNumberFormat="1" applyFont="1" applyFill="1" applyBorder="1" applyAlignment="1">
      <alignment horizontal="center" vertical="center" wrapText="1"/>
    </xf>
    <xf numFmtId="0" fontId="2" fillId="0" borderId="10" xfId="0" applyFont="1" applyBorder="1"/>
    <xf numFmtId="0" fontId="0" fillId="2" borderId="10" xfId="0" applyFill="1" applyBorder="1"/>
    <xf numFmtId="164" fontId="2" fillId="9" borderId="1" xfId="0" applyNumberFormat="1" applyFont="1" applyFill="1" applyBorder="1" applyAlignment="1">
      <alignment horizontal="center" vertical="center"/>
    </xf>
    <xf numFmtId="164" fontId="2" fillId="10" borderId="1" xfId="0" applyNumberFormat="1" applyFont="1" applyFill="1" applyBorder="1" applyAlignment="1">
      <alignment horizontal="center" vertical="center"/>
    </xf>
    <xf numFmtId="164" fontId="2" fillId="11" borderId="1" xfId="0" applyNumberFormat="1" applyFont="1" applyFill="1" applyBorder="1" applyAlignment="1">
      <alignment horizontal="center" vertical="center"/>
    </xf>
    <xf numFmtId="0" fontId="19" fillId="3" borderId="11" xfId="0" applyFont="1" applyFill="1" applyBorder="1" applyAlignment="1">
      <alignment horizontal="left" vertical="center" wrapText="1" indent="1"/>
    </xf>
    <xf numFmtId="0" fontId="19" fillId="0" borderId="11" xfId="0" applyFont="1" applyBorder="1" applyAlignment="1">
      <alignment horizontal="left" vertical="center" wrapText="1" indent="1"/>
    </xf>
    <xf numFmtId="0" fontId="19" fillId="0" borderId="1" xfId="0" applyFont="1" applyBorder="1" applyAlignment="1">
      <alignment horizontal="center" vertical="center"/>
    </xf>
    <xf numFmtId="165" fontId="19" fillId="3" borderId="1" xfId="0" applyNumberFormat="1" applyFont="1" applyFill="1" applyBorder="1" applyAlignment="1">
      <alignment horizontal="center" vertical="center" wrapText="1"/>
    </xf>
    <xf numFmtId="165" fontId="19" fillId="0" borderId="1" xfId="0" applyNumberFormat="1" applyFont="1" applyBorder="1" applyAlignment="1">
      <alignment horizontal="center" vertical="center" wrapText="1"/>
    </xf>
    <xf numFmtId="165" fontId="19" fillId="3" borderId="5" xfId="0" applyNumberFormat="1" applyFont="1" applyFill="1" applyBorder="1" applyAlignment="1">
      <alignment horizontal="center" vertical="center" wrapText="1"/>
    </xf>
    <xf numFmtId="0" fontId="28" fillId="13" borderId="3" xfId="0" applyFont="1" applyFill="1" applyBorder="1" applyAlignment="1">
      <alignment horizontal="left" vertical="center" wrapText="1" indent="1"/>
    </xf>
    <xf numFmtId="0" fontId="28" fillId="13" borderId="1" xfId="0" applyFont="1" applyFill="1" applyBorder="1" applyAlignment="1">
      <alignment horizontal="left" vertical="center" wrapText="1" indent="1"/>
    </xf>
    <xf numFmtId="0" fontId="21" fillId="13" borderId="0" xfId="0" applyFont="1" applyFill="1" applyAlignment="1">
      <alignment horizontal="left" vertical="center" indent="1"/>
    </xf>
    <xf numFmtId="0" fontId="24" fillId="13" borderId="0" xfId="0" applyFont="1" applyFill="1" applyAlignment="1">
      <alignment horizontal="left" vertical="top" indent="1"/>
    </xf>
    <xf numFmtId="0" fontId="29" fillId="13" borderId="0" xfId="0" applyFont="1" applyFill="1" applyAlignment="1">
      <alignment horizontal="left" vertical="center" indent="1"/>
    </xf>
    <xf numFmtId="0" fontId="29" fillId="13" borderId="0" xfId="0" applyFont="1" applyFill="1" applyAlignment="1">
      <alignment horizontal="left" vertical="top" indent="1"/>
    </xf>
    <xf numFmtId="10" fontId="19" fillId="8" borderId="5" xfId="0" applyNumberFormat="1" applyFont="1" applyFill="1" applyBorder="1" applyAlignment="1">
      <alignment horizontal="center" vertical="center" wrapText="1"/>
    </xf>
    <xf numFmtId="164" fontId="2" fillId="9" borderId="5" xfId="0" applyNumberFormat="1" applyFont="1" applyFill="1" applyBorder="1" applyAlignment="1">
      <alignment horizontal="center" vertical="center"/>
    </xf>
    <xf numFmtId="0" fontId="19" fillId="0" borderId="5" xfId="0" applyFont="1" applyBorder="1" applyAlignment="1">
      <alignment horizontal="center" vertical="center"/>
    </xf>
    <xf numFmtId="0" fontId="26" fillId="13" borderId="12" xfId="0" applyFont="1" applyFill="1" applyBorder="1" applyAlignment="1">
      <alignment horizontal="left" vertical="center" wrapText="1" indent="1"/>
    </xf>
    <xf numFmtId="0" fontId="26" fillId="13" borderId="12" xfId="0" applyFont="1" applyFill="1" applyBorder="1" applyAlignment="1">
      <alignment horizontal="center" vertical="center" wrapText="1"/>
    </xf>
    <xf numFmtId="0" fontId="31" fillId="0" borderId="0" xfId="0" applyFont="1" applyAlignment="1">
      <alignment vertical="center"/>
    </xf>
    <xf numFmtId="0" fontId="32" fillId="0" borderId="0" xfId="0" applyFont="1" applyAlignment="1">
      <alignment horizontal="left" vertical="center"/>
    </xf>
    <xf numFmtId="0" fontId="33" fillId="2" borderId="0" xfId="0" applyFont="1" applyFill="1" applyAlignment="1">
      <alignment vertical="center"/>
    </xf>
    <xf numFmtId="0" fontId="19" fillId="12" borderId="4" xfId="0" applyFont="1" applyFill="1" applyBorder="1" applyAlignment="1">
      <alignment horizontal="center" vertical="center"/>
    </xf>
    <xf numFmtId="0" fontId="34" fillId="2" borderId="0" xfId="0" applyFont="1" applyFill="1" applyAlignment="1">
      <alignment wrapText="1"/>
    </xf>
    <xf numFmtId="0" fontId="21" fillId="13" borderId="13" xfId="0" applyFont="1" applyFill="1" applyBorder="1" applyAlignment="1">
      <alignment horizontal="center" vertical="center" wrapText="1"/>
    </xf>
    <xf numFmtId="0" fontId="21" fillId="13" borderId="14" xfId="0" applyFont="1" applyFill="1" applyBorder="1" applyAlignment="1">
      <alignment horizontal="center" vertical="center" wrapText="1"/>
    </xf>
    <xf numFmtId="10" fontId="24" fillId="13" borderId="15" xfId="0" applyNumberFormat="1" applyFont="1" applyFill="1" applyBorder="1" applyAlignment="1">
      <alignment horizontal="center" vertical="center"/>
    </xf>
    <xf numFmtId="10" fontId="24" fillId="13" borderId="16" xfId="0" applyNumberFormat="1" applyFont="1" applyFill="1" applyBorder="1" applyAlignment="1">
      <alignment horizontal="center" vertical="center"/>
    </xf>
    <xf numFmtId="0" fontId="21" fillId="13" borderId="7" xfId="0" applyFont="1" applyFill="1" applyBorder="1" applyAlignment="1">
      <alignment horizontal="center" vertical="center" wrapText="1"/>
    </xf>
    <xf numFmtId="0" fontId="21" fillId="13" borderId="8" xfId="0" applyFont="1" applyFill="1" applyBorder="1" applyAlignment="1">
      <alignment horizontal="center" vertical="center" wrapText="1"/>
    </xf>
    <xf numFmtId="1" fontId="23" fillId="13" borderId="7" xfId="0" applyNumberFormat="1" applyFont="1" applyFill="1" applyBorder="1" applyAlignment="1">
      <alignment horizontal="center" vertical="center"/>
    </xf>
    <xf numFmtId="1" fontId="23" fillId="13" borderId="8" xfId="0" applyNumberFormat="1" applyFont="1" applyFill="1" applyBorder="1" applyAlignment="1">
      <alignment horizontal="center" vertical="center"/>
    </xf>
    <xf numFmtId="0" fontId="30" fillId="0" borderId="17" xfId="0" applyFont="1" applyBorder="1" applyAlignment="1">
      <alignment horizontal="left" wrapText="1"/>
    </xf>
    <xf numFmtId="0" fontId="21" fillId="3" borderId="7"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3" fillId="3" borderId="7" xfId="0" applyFont="1" applyFill="1" applyBorder="1" applyAlignment="1">
      <alignment horizontal="center" vertical="center"/>
    </xf>
    <xf numFmtId="0" fontId="23" fillId="3" borderId="8" xfId="0" applyFont="1" applyFill="1" applyBorder="1" applyAlignment="1">
      <alignment horizontal="center" vertical="center"/>
    </xf>
    <xf numFmtId="10" fontId="24" fillId="13" borderId="7" xfId="0" applyNumberFormat="1" applyFont="1" applyFill="1" applyBorder="1" applyAlignment="1">
      <alignment horizontal="center" vertical="center"/>
    </xf>
    <xf numFmtId="10" fontId="24" fillId="13" borderId="8" xfId="0" applyNumberFormat="1" applyFont="1" applyFill="1" applyBorder="1" applyAlignment="1">
      <alignment horizontal="center" vertical="center"/>
    </xf>
    <xf numFmtId="0" fontId="35" fillId="4" borderId="0" xfId="3" applyFont="1" applyFill="1" applyBorder="1" applyAlignment="1">
      <alignment horizontal="center" vertical="center"/>
    </xf>
  </cellXfs>
  <cellStyles count="5">
    <cellStyle name="Hyperlink" xfId="3" builtinId="8"/>
    <cellStyle name="Normal" xfId="0" builtinId="0"/>
    <cellStyle name="Normal 2" xfId="1" xr:uid="{46108664-CBF2-3D44-BA2F-E26405ED3475}"/>
    <cellStyle name="Normal 2 2" xfId="4" xr:uid="{DA18E1DF-BBC4-4C7F-BE11-4A3459AC741E}"/>
    <cellStyle name="Percent" xfId="2" builtinId="5"/>
  </cellStyles>
  <dxfs count="30">
    <dxf>
      <fill>
        <patternFill>
          <bgColor theme="5" tint="0.59996337778862885"/>
        </patternFill>
      </fill>
    </dxf>
    <dxf>
      <fill>
        <patternFill>
          <bgColor rgb="FFFFFF99"/>
        </patternFill>
      </fill>
    </dxf>
    <dxf>
      <fill>
        <patternFill>
          <bgColor theme="9" tint="0.79998168889431442"/>
        </patternFill>
      </fill>
    </dxf>
    <dxf>
      <font>
        <b/>
        <i val="0"/>
        <color theme="9"/>
      </font>
    </dxf>
    <dxf>
      <font>
        <b/>
        <i val="0"/>
        <color rgb="FFC00000"/>
      </font>
    </dxf>
    <dxf>
      <font>
        <b/>
        <i val="0"/>
        <color theme="8" tint="-0.24994659260841701"/>
      </font>
    </dxf>
    <dxf>
      <font>
        <b/>
        <i val="0"/>
        <color theme="7"/>
      </font>
    </dxf>
    <dxf>
      <font>
        <b/>
        <i val="0"/>
        <color theme="0" tint="-0.499984740745262"/>
      </font>
    </dxf>
    <dxf>
      <font>
        <b/>
        <i val="0"/>
        <color rgb="FFFF99FF"/>
      </font>
    </dxf>
    <dxf>
      <font>
        <b/>
        <i val="0"/>
        <color theme="9"/>
      </font>
    </dxf>
    <dxf>
      <font>
        <b/>
        <i val="0"/>
        <color rgb="FFC00000"/>
      </font>
    </dxf>
    <dxf>
      <font>
        <b/>
        <i val="0"/>
        <color theme="8" tint="-0.24994659260841701"/>
      </font>
    </dxf>
    <dxf>
      <font>
        <b/>
        <i val="0"/>
        <color theme="7"/>
      </font>
    </dxf>
    <dxf>
      <font>
        <b/>
        <i val="0"/>
        <color theme="0" tint="-0.499984740745262"/>
      </font>
    </dxf>
    <dxf>
      <font>
        <b/>
        <i val="0"/>
        <color rgb="FFFF99FF"/>
      </font>
    </dxf>
    <dxf>
      <font>
        <b/>
        <i val="0"/>
        <color rgb="FFFF99FF"/>
      </font>
    </dxf>
    <dxf>
      <font>
        <b/>
        <i val="0"/>
        <color theme="9"/>
      </font>
    </dxf>
    <dxf>
      <font>
        <b/>
        <i val="0"/>
        <color rgb="FFC00000"/>
      </font>
    </dxf>
    <dxf>
      <font>
        <b/>
        <i val="0"/>
        <color theme="8" tint="-0.24994659260841701"/>
      </font>
    </dxf>
    <dxf>
      <font>
        <b/>
        <i val="0"/>
        <color theme="7"/>
      </font>
    </dxf>
    <dxf>
      <font>
        <b/>
        <i val="0"/>
        <color theme="0" tint="-0.499984740745262"/>
      </font>
    </dxf>
    <dxf>
      <font>
        <b/>
        <i val="0"/>
        <color theme="9"/>
      </font>
    </dxf>
    <dxf>
      <font>
        <b/>
        <i val="0"/>
        <color rgb="FFC00000"/>
      </font>
    </dxf>
    <dxf>
      <font>
        <b/>
        <i val="0"/>
        <color theme="8" tint="-0.24994659260841701"/>
      </font>
    </dxf>
    <dxf>
      <font>
        <b/>
        <i val="0"/>
        <color theme="7"/>
      </font>
    </dxf>
    <dxf>
      <font>
        <b/>
        <i val="0"/>
        <color theme="0" tint="-0.499984740745262"/>
      </font>
    </dxf>
    <dxf>
      <font>
        <b/>
        <i val="0"/>
        <color rgb="FFFF99FF"/>
      </font>
    </dxf>
    <dxf>
      <fill>
        <patternFill>
          <bgColor theme="5" tint="0.59996337778862885"/>
        </patternFill>
      </fill>
    </dxf>
    <dxf>
      <fill>
        <patternFill>
          <bgColor rgb="FFFFFF99"/>
        </patternFill>
      </fill>
    </dxf>
    <dxf>
      <fill>
        <patternFill>
          <bgColor theme="9" tint="0.79998168889431442"/>
        </patternFill>
      </fill>
    </dxf>
  </dxfs>
  <tableStyles count="0" defaultTableStyle="TableStyleMedium9" defaultPivotStyle="PivotStyleMedium4"/>
  <colors>
    <mruColors>
      <color rgb="FFFFFF99"/>
      <color rgb="FFE8E820"/>
      <color rgb="FFFF99FF"/>
      <color rgb="FFEAEEF3"/>
      <color rgb="FFFF3751"/>
      <color rgb="FF00BE56"/>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Numeric Goal by Quarter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Dashboard!$C$11</c:f>
              <c:strCache>
                <c:ptCount val="1"/>
                <c:pt idx="0">
                  <c:v>Numeric Goal</c:v>
                </c:pt>
              </c:strCache>
            </c:strRef>
          </c:tx>
          <c:spPr>
            <a:ln w="19050" cap="rnd">
              <a:solidFill>
                <a:srgbClr val="00B050"/>
              </a:solidFill>
              <a:round/>
            </a:ln>
            <a:effectLst>
              <a:outerShdw blurRad="50800" dist="38100" dir="8100000" algn="tr" rotWithShape="0">
                <a:schemeClr val="bg1">
                  <a:lumMod val="75000"/>
                  <a:alpha val="40000"/>
                </a:schemeClr>
              </a:outerShdw>
            </a:effectLst>
          </c:spPr>
          <c:marker>
            <c:symbol val="circle"/>
            <c:size val="9"/>
            <c:spPr>
              <a:solidFill>
                <a:srgbClr val="92D050"/>
              </a:solidFill>
              <a:ln w="3175">
                <a:solidFill>
                  <a:srgbClr val="00B050"/>
                </a:solidFill>
              </a:ln>
              <a:effectLst>
                <a:outerShdw blurRad="50800" dist="38100" dir="8100000" algn="tr" rotWithShape="0">
                  <a:schemeClr val="bg1">
                    <a:lumMod val="75000"/>
                    <a:alpha val="40000"/>
                  </a:schemeClr>
                </a:outerShdw>
              </a:effectLst>
            </c:spPr>
          </c:marker>
          <c:cat>
            <c:strRef>
              <c:f>(Dashboard!$B$12:$B$15,Dashboard!$B$18:$B$21,Dashboard!$B$24:$B$27,Dashboard!$B$30:$B$33,Dashboard!$B$36:$B$39,Dashboard!$B$42:$B$45)</c:f>
              <c:strCache>
                <c:ptCount val="24"/>
                <c:pt idx="0">
                  <c:v>2026 Q1</c:v>
                </c:pt>
                <c:pt idx="1">
                  <c:v>2026 Q2</c:v>
                </c:pt>
                <c:pt idx="2">
                  <c:v>2026 Q3</c:v>
                </c:pt>
                <c:pt idx="3">
                  <c:v>2026 Q4</c:v>
                </c:pt>
                <c:pt idx="4">
                  <c:v>2027 Q1</c:v>
                </c:pt>
                <c:pt idx="5">
                  <c:v>2027 Q2</c:v>
                </c:pt>
                <c:pt idx="6">
                  <c:v>2027 Q3</c:v>
                </c:pt>
                <c:pt idx="7">
                  <c:v>2027 Q4</c:v>
                </c:pt>
                <c:pt idx="8">
                  <c:v>2028 Q1</c:v>
                </c:pt>
                <c:pt idx="9">
                  <c:v>2028 Q2</c:v>
                </c:pt>
                <c:pt idx="10">
                  <c:v>2028 Q3</c:v>
                </c:pt>
                <c:pt idx="11">
                  <c:v>2028 Q4</c:v>
                </c:pt>
                <c:pt idx="12">
                  <c:v>2029 Q1</c:v>
                </c:pt>
                <c:pt idx="13">
                  <c:v>2029 Q2</c:v>
                </c:pt>
                <c:pt idx="14">
                  <c:v>2029 Q3</c:v>
                </c:pt>
                <c:pt idx="15">
                  <c:v>2029 Q4</c:v>
                </c:pt>
                <c:pt idx="16">
                  <c:v>2030 Q1</c:v>
                </c:pt>
                <c:pt idx="17">
                  <c:v>2030 Q2</c:v>
                </c:pt>
                <c:pt idx="18">
                  <c:v>2030 Q3</c:v>
                </c:pt>
                <c:pt idx="19">
                  <c:v>2030 Q4</c:v>
                </c:pt>
                <c:pt idx="20">
                  <c:v>2031 Q1</c:v>
                </c:pt>
                <c:pt idx="21">
                  <c:v>2031 Q2</c:v>
                </c:pt>
                <c:pt idx="22">
                  <c:v>2031 Q3</c:v>
                </c:pt>
                <c:pt idx="23">
                  <c:v>2031 Q4</c:v>
                </c:pt>
              </c:strCache>
            </c:strRef>
          </c:cat>
          <c:val>
            <c:numRef>
              <c:f>(Dashboard!$C$12:$C$15,Dashboard!$C$18:$C$21,Dashboard!$C$24:$C$27,Dashboard!$C$30:$C$33,Dashboard!$C$36:$C$39,Dashboard!$C$42:$C$45)</c:f>
              <c:numCache>
                <c:formatCode>General</c:formatCode>
                <c:ptCount val="24"/>
                <c:pt idx="0">
                  <c:v>3</c:v>
                </c:pt>
                <c:pt idx="1">
                  <c:v>5</c:v>
                </c:pt>
                <c:pt idx="2">
                  <c:v>8</c:v>
                </c:pt>
                <c:pt idx="3">
                  <c:v>18</c:v>
                </c:pt>
                <c:pt idx="4">
                  <c:v>10</c:v>
                </c:pt>
                <c:pt idx="5">
                  <c:v>10</c:v>
                </c:pt>
                <c:pt idx="6">
                  <c:v>3</c:v>
                </c:pt>
                <c:pt idx="7">
                  <c:v>4</c:v>
                </c:pt>
                <c:pt idx="8">
                  <c:v>3</c:v>
                </c:pt>
                <c:pt idx="9">
                  <c:v>8</c:v>
                </c:pt>
                <c:pt idx="10">
                  <c:v>18</c:v>
                </c:pt>
                <c:pt idx="11">
                  <c:v>10</c:v>
                </c:pt>
                <c:pt idx="12">
                  <c:v>10</c:v>
                </c:pt>
                <c:pt idx="13">
                  <c:v>3</c:v>
                </c:pt>
                <c:pt idx="14">
                  <c:v>4</c:v>
                </c:pt>
                <c:pt idx="15">
                  <c:v>3</c:v>
                </c:pt>
                <c:pt idx="16">
                  <c:v>5</c:v>
                </c:pt>
                <c:pt idx="17">
                  <c:v>8</c:v>
                </c:pt>
                <c:pt idx="18">
                  <c:v>18</c:v>
                </c:pt>
                <c:pt idx="19">
                  <c:v>10</c:v>
                </c:pt>
                <c:pt idx="20">
                  <c:v>10</c:v>
                </c:pt>
                <c:pt idx="21">
                  <c:v>3</c:v>
                </c:pt>
                <c:pt idx="22">
                  <c:v>4</c:v>
                </c:pt>
                <c:pt idx="23">
                  <c:v>0</c:v>
                </c:pt>
              </c:numCache>
            </c:numRef>
          </c:val>
          <c:smooth val="0"/>
          <c:extLst>
            <c:ext xmlns:c16="http://schemas.microsoft.com/office/drawing/2014/chart" uri="{C3380CC4-5D6E-409C-BE32-E72D297353CC}">
              <c16:uniqueId val="{00000000-EDB6-9249-8748-87878D04E57A}"/>
            </c:ext>
          </c:extLst>
        </c:ser>
        <c:dLbls>
          <c:showLegendKey val="0"/>
          <c:showVal val="0"/>
          <c:showCatName val="0"/>
          <c:showSerName val="0"/>
          <c:showPercent val="0"/>
          <c:showBubbleSize val="0"/>
        </c:dLbls>
        <c:marker val="1"/>
        <c:smooth val="0"/>
        <c:axId val="490367520"/>
        <c:axId val="490374672"/>
      </c:lineChart>
      <c:catAx>
        <c:axId val="490367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90374672"/>
        <c:crosses val="autoZero"/>
        <c:auto val="1"/>
        <c:lblAlgn val="ctr"/>
        <c:lblOffset val="100"/>
        <c:noMultiLvlLbl val="0"/>
      </c:catAx>
      <c:valAx>
        <c:axId val="4903746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9036752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Achieve to Date by Quarter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Dashboard!$D$11</c:f>
              <c:strCache>
                <c:ptCount val="1"/>
                <c:pt idx="0">
                  <c:v>Achieved to Date</c:v>
                </c:pt>
              </c:strCache>
            </c:strRef>
          </c:tx>
          <c:spPr>
            <a:ln w="19050" cap="rnd">
              <a:solidFill>
                <a:srgbClr val="0070C0"/>
              </a:solidFill>
              <a:round/>
            </a:ln>
            <a:effectLst>
              <a:outerShdw blurRad="50800" dist="38100" dir="8100000" algn="tr" rotWithShape="0">
                <a:schemeClr val="bg1">
                  <a:lumMod val="75000"/>
                  <a:alpha val="40000"/>
                </a:schemeClr>
              </a:outerShdw>
            </a:effectLst>
          </c:spPr>
          <c:marker>
            <c:symbol val="circle"/>
            <c:size val="9"/>
            <c:spPr>
              <a:solidFill>
                <a:srgbClr val="00B0F0"/>
              </a:solidFill>
              <a:ln w="3175">
                <a:solidFill>
                  <a:srgbClr val="0070C0"/>
                </a:solidFill>
              </a:ln>
              <a:effectLst>
                <a:outerShdw blurRad="50800" dist="38100" dir="8100000" algn="tr" rotWithShape="0">
                  <a:schemeClr val="bg1">
                    <a:lumMod val="75000"/>
                    <a:alpha val="40000"/>
                  </a:schemeClr>
                </a:outerShdw>
              </a:effectLst>
            </c:spPr>
          </c:marker>
          <c:cat>
            <c:strRef>
              <c:f>(Dashboard!$B$12:$B$15,Dashboard!$B$18:$B$21,Dashboard!$B$24:$B$27,Dashboard!$B$30:$B$33,Dashboard!$B$36:$B$39,Dashboard!$B$42:$B$45)</c:f>
              <c:strCache>
                <c:ptCount val="24"/>
                <c:pt idx="0">
                  <c:v>2026 Q1</c:v>
                </c:pt>
                <c:pt idx="1">
                  <c:v>2026 Q2</c:v>
                </c:pt>
                <c:pt idx="2">
                  <c:v>2026 Q3</c:v>
                </c:pt>
                <c:pt idx="3">
                  <c:v>2026 Q4</c:v>
                </c:pt>
                <c:pt idx="4">
                  <c:v>2027 Q1</c:v>
                </c:pt>
                <c:pt idx="5">
                  <c:v>2027 Q2</c:v>
                </c:pt>
                <c:pt idx="6">
                  <c:v>2027 Q3</c:v>
                </c:pt>
                <c:pt idx="7">
                  <c:v>2027 Q4</c:v>
                </c:pt>
                <c:pt idx="8">
                  <c:v>2028 Q1</c:v>
                </c:pt>
                <c:pt idx="9">
                  <c:v>2028 Q2</c:v>
                </c:pt>
                <c:pt idx="10">
                  <c:v>2028 Q3</c:v>
                </c:pt>
                <c:pt idx="11">
                  <c:v>2028 Q4</c:v>
                </c:pt>
                <c:pt idx="12">
                  <c:v>2029 Q1</c:v>
                </c:pt>
                <c:pt idx="13">
                  <c:v>2029 Q2</c:v>
                </c:pt>
                <c:pt idx="14">
                  <c:v>2029 Q3</c:v>
                </c:pt>
                <c:pt idx="15">
                  <c:v>2029 Q4</c:v>
                </c:pt>
                <c:pt idx="16">
                  <c:v>2030 Q1</c:v>
                </c:pt>
                <c:pt idx="17">
                  <c:v>2030 Q2</c:v>
                </c:pt>
                <c:pt idx="18">
                  <c:v>2030 Q3</c:v>
                </c:pt>
                <c:pt idx="19">
                  <c:v>2030 Q4</c:v>
                </c:pt>
                <c:pt idx="20">
                  <c:v>2031 Q1</c:v>
                </c:pt>
                <c:pt idx="21">
                  <c:v>2031 Q2</c:v>
                </c:pt>
                <c:pt idx="22">
                  <c:v>2031 Q3</c:v>
                </c:pt>
                <c:pt idx="23">
                  <c:v>2031 Q4</c:v>
                </c:pt>
              </c:strCache>
            </c:strRef>
          </c:cat>
          <c:val>
            <c:numRef>
              <c:f>(Dashboard!$D$12:$D$15,Dashboard!$D$18:$D$21,Dashboard!$D$24:$D$27,Dashboard!$D$30:$D$33,Dashboard!$D$36:$D$39,Dashboard!$D$42:$D$45)</c:f>
              <c:numCache>
                <c:formatCode>General</c:formatCode>
                <c:ptCount val="24"/>
                <c:pt idx="0">
                  <c:v>2</c:v>
                </c:pt>
                <c:pt idx="1">
                  <c:v>3</c:v>
                </c:pt>
                <c:pt idx="2">
                  <c:v>2</c:v>
                </c:pt>
                <c:pt idx="3">
                  <c:v>8</c:v>
                </c:pt>
                <c:pt idx="4">
                  <c:v>2</c:v>
                </c:pt>
                <c:pt idx="5">
                  <c:v>6</c:v>
                </c:pt>
                <c:pt idx="6">
                  <c:v>2</c:v>
                </c:pt>
                <c:pt idx="7">
                  <c:v>4</c:v>
                </c:pt>
                <c:pt idx="8">
                  <c:v>2</c:v>
                </c:pt>
                <c:pt idx="9">
                  <c:v>2</c:v>
                </c:pt>
                <c:pt idx="10">
                  <c:v>8</c:v>
                </c:pt>
                <c:pt idx="11">
                  <c:v>2</c:v>
                </c:pt>
                <c:pt idx="12">
                  <c:v>6</c:v>
                </c:pt>
                <c:pt idx="13">
                  <c:v>2</c:v>
                </c:pt>
                <c:pt idx="14">
                  <c:v>4</c:v>
                </c:pt>
                <c:pt idx="15">
                  <c:v>2</c:v>
                </c:pt>
                <c:pt idx="16">
                  <c:v>3</c:v>
                </c:pt>
                <c:pt idx="17">
                  <c:v>2</c:v>
                </c:pt>
                <c:pt idx="18">
                  <c:v>8</c:v>
                </c:pt>
                <c:pt idx="19">
                  <c:v>2</c:v>
                </c:pt>
                <c:pt idx="20">
                  <c:v>6</c:v>
                </c:pt>
                <c:pt idx="21">
                  <c:v>2</c:v>
                </c:pt>
                <c:pt idx="22">
                  <c:v>4</c:v>
                </c:pt>
                <c:pt idx="23">
                  <c:v>0</c:v>
                </c:pt>
              </c:numCache>
            </c:numRef>
          </c:val>
          <c:smooth val="0"/>
          <c:extLst>
            <c:ext xmlns:c16="http://schemas.microsoft.com/office/drawing/2014/chart" uri="{C3380CC4-5D6E-409C-BE32-E72D297353CC}">
              <c16:uniqueId val="{00000000-79E8-C74F-AAB2-F99F6616057B}"/>
            </c:ext>
          </c:extLst>
        </c:ser>
        <c:dLbls>
          <c:showLegendKey val="0"/>
          <c:showVal val="0"/>
          <c:showCatName val="0"/>
          <c:showSerName val="0"/>
          <c:showPercent val="0"/>
          <c:showBubbleSize val="0"/>
        </c:dLbls>
        <c:marker val="1"/>
        <c:smooth val="0"/>
        <c:axId val="490367520"/>
        <c:axId val="490374672"/>
      </c:lineChart>
      <c:catAx>
        <c:axId val="490367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90374672"/>
        <c:crosses val="autoZero"/>
        <c:auto val="1"/>
        <c:lblAlgn val="ctr"/>
        <c:lblOffset val="100"/>
        <c:noMultiLvlLbl val="0"/>
      </c:catAx>
      <c:valAx>
        <c:axId val="4903746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9036752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Progress</a:t>
            </a:r>
            <a:r>
              <a:rPr lang="en-US" baseline="0"/>
              <a:t> by Owner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strRef>
              <c:f>Dashboard!$G$11</c:f>
              <c:strCache>
                <c:ptCount val="1"/>
                <c:pt idx="0">
                  <c:v>Numeric Goal</c:v>
                </c:pt>
              </c:strCache>
            </c:strRef>
          </c:tx>
          <c:spPr>
            <a:gradFill>
              <a:gsLst>
                <a:gs pos="100000">
                  <a:srgbClr val="92D050"/>
                </a:gs>
                <a:gs pos="33000">
                  <a:srgbClr val="00B050">
                    <a:alpha val="80000"/>
                  </a:srgbClr>
                </a:gs>
              </a:gsLst>
              <a:lin ang="5400000" scaled="1"/>
            </a:gradFill>
            <a:ln>
              <a:noFill/>
            </a:ln>
            <a:effectLst/>
          </c:spPr>
          <c:invertIfNegative val="0"/>
          <c:cat>
            <c:strRef>
              <c:f>Dashboard!$F$12:$F$35</c:f>
              <c:strCache>
                <c:ptCount val="24"/>
                <c:pt idx="0">
                  <c:v>Person 1</c:v>
                </c:pt>
                <c:pt idx="1">
                  <c:v>Person 2</c:v>
                </c:pt>
                <c:pt idx="2">
                  <c:v>Person 3</c:v>
                </c:pt>
                <c:pt idx="3">
                  <c:v>Person 4</c:v>
                </c:pt>
                <c:pt idx="4">
                  <c:v>Person 5</c:v>
                </c:pt>
                <c:pt idx="5">
                  <c:v>Person 6</c:v>
                </c:pt>
                <c:pt idx="6">
                  <c:v>Person 7</c:v>
                </c:pt>
                <c:pt idx="7">
                  <c:v>Person 8</c:v>
                </c:pt>
                <c:pt idx="8">
                  <c:v>Person 9</c:v>
                </c:pt>
                <c:pt idx="9">
                  <c:v>Person 10</c:v>
                </c:pt>
                <c:pt idx="10">
                  <c:v>Person 11</c:v>
                </c:pt>
                <c:pt idx="11">
                  <c:v>Person 12</c:v>
                </c:pt>
                <c:pt idx="12">
                  <c:v>Person 13</c:v>
                </c:pt>
                <c:pt idx="13">
                  <c:v>Person 14</c:v>
                </c:pt>
                <c:pt idx="14">
                  <c:v>Person 15</c:v>
                </c:pt>
                <c:pt idx="15">
                  <c:v>Person 16</c:v>
                </c:pt>
                <c:pt idx="16">
                  <c:v>Person 17</c:v>
                </c:pt>
                <c:pt idx="17">
                  <c:v>Person 18</c:v>
                </c:pt>
                <c:pt idx="18">
                  <c:v>Person 19</c:v>
                </c:pt>
                <c:pt idx="19">
                  <c:v>Person 20</c:v>
                </c:pt>
                <c:pt idx="20">
                  <c:v>Person 21</c:v>
                </c:pt>
                <c:pt idx="21">
                  <c:v>Person 22</c:v>
                </c:pt>
                <c:pt idx="22">
                  <c:v>Person 23</c:v>
                </c:pt>
                <c:pt idx="23">
                  <c:v>Person 24</c:v>
                </c:pt>
              </c:strCache>
            </c:strRef>
          </c:cat>
          <c:val>
            <c:numRef>
              <c:f>Dashboard!$G$12:$G$35</c:f>
              <c:numCache>
                <c:formatCode>General</c:formatCode>
                <c:ptCount val="24"/>
                <c:pt idx="0">
                  <c:v>50</c:v>
                </c:pt>
                <c:pt idx="1">
                  <c:v>49</c:v>
                </c:pt>
                <c:pt idx="2">
                  <c:v>30</c:v>
                </c:pt>
                <c:pt idx="3">
                  <c:v>54</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13C4-3141-B89C-30E1F505AC7F}"/>
            </c:ext>
          </c:extLst>
        </c:ser>
        <c:ser>
          <c:idx val="1"/>
          <c:order val="1"/>
          <c:tx>
            <c:strRef>
              <c:f>Dashboard!$H$11</c:f>
              <c:strCache>
                <c:ptCount val="1"/>
                <c:pt idx="0">
                  <c:v>Achieved to Date</c:v>
                </c:pt>
              </c:strCache>
            </c:strRef>
          </c:tx>
          <c:spPr>
            <a:gradFill>
              <a:gsLst>
                <a:gs pos="100000">
                  <a:srgbClr val="00B0F0"/>
                </a:gs>
                <a:gs pos="0">
                  <a:srgbClr val="0070C0">
                    <a:alpha val="80000"/>
                  </a:srgbClr>
                </a:gs>
              </a:gsLst>
              <a:lin ang="5400000" scaled="1"/>
            </a:gradFill>
            <a:ln>
              <a:noFill/>
            </a:ln>
            <a:effectLst/>
          </c:spPr>
          <c:invertIfNegative val="0"/>
          <c:cat>
            <c:strRef>
              <c:f>Dashboard!$F$12:$F$35</c:f>
              <c:strCache>
                <c:ptCount val="24"/>
                <c:pt idx="0">
                  <c:v>Person 1</c:v>
                </c:pt>
                <c:pt idx="1">
                  <c:v>Person 2</c:v>
                </c:pt>
                <c:pt idx="2">
                  <c:v>Person 3</c:v>
                </c:pt>
                <c:pt idx="3">
                  <c:v>Person 4</c:v>
                </c:pt>
                <c:pt idx="4">
                  <c:v>Person 5</c:v>
                </c:pt>
                <c:pt idx="5">
                  <c:v>Person 6</c:v>
                </c:pt>
                <c:pt idx="6">
                  <c:v>Person 7</c:v>
                </c:pt>
                <c:pt idx="7">
                  <c:v>Person 8</c:v>
                </c:pt>
                <c:pt idx="8">
                  <c:v>Person 9</c:v>
                </c:pt>
                <c:pt idx="9">
                  <c:v>Person 10</c:v>
                </c:pt>
                <c:pt idx="10">
                  <c:v>Person 11</c:v>
                </c:pt>
                <c:pt idx="11">
                  <c:v>Person 12</c:v>
                </c:pt>
                <c:pt idx="12">
                  <c:v>Person 13</c:v>
                </c:pt>
                <c:pt idx="13">
                  <c:v>Person 14</c:v>
                </c:pt>
                <c:pt idx="14">
                  <c:v>Person 15</c:v>
                </c:pt>
                <c:pt idx="15">
                  <c:v>Person 16</c:v>
                </c:pt>
                <c:pt idx="16">
                  <c:v>Person 17</c:v>
                </c:pt>
                <c:pt idx="17">
                  <c:v>Person 18</c:v>
                </c:pt>
                <c:pt idx="18">
                  <c:v>Person 19</c:v>
                </c:pt>
                <c:pt idx="19">
                  <c:v>Person 20</c:v>
                </c:pt>
                <c:pt idx="20">
                  <c:v>Person 21</c:v>
                </c:pt>
                <c:pt idx="21">
                  <c:v>Person 22</c:v>
                </c:pt>
                <c:pt idx="22">
                  <c:v>Person 23</c:v>
                </c:pt>
                <c:pt idx="23">
                  <c:v>Person 24</c:v>
                </c:pt>
              </c:strCache>
            </c:strRef>
          </c:cat>
          <c:val>
            <c:numRef>
              <c:f>Dashboard!$H$12:$H$35</c:f>
              <c:numCache>
                <c:formatCode>General</c:formatCode>
                <c:ptCount val="24"/>
                <c:pt idx="0">
                  <c:v>20</c:v>
                </c:pt>
                <c:pt idx="1">
                  <c:v>27</c:v>
                </c:pt>
                <c:pt idx="2">
                  <c:v>10</c:v>
                </c:pt>
                <c:pt idx="3">
                  <c:v>30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13C4-3141-B89C-30E1F505AC7F}"/>
            </c:ext>
          </c:extLst>
        </c:ser>
        <c:dLbls>
          <c:showLegendKey val="0"/>
          <c:showVal val="0"/>
          <c:showCatName val="0"/>
          <c:showSerName val="0"/>
          <c:showPercent val="0"/>
          <c:showBubbleSize val="0"/>
        </c:dLbls>
        <c:gapWidth val="100"/>
        <c:axId val="528684688"/>
        <c:axId val="489191280"/>
      </c:barChart>
      <c:catAx>
        <c:axId val="52868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89191280"/>
        <c:crosses val="autoZero"/>
        <c:auto val="1"/>
        <c:lblAlgn val="ctr"/>
        <c:lblOffset val="100"/>
        <c:noMultiLvlLbl val="0"/>
      </c:catAx>
      <c:valAx>
        <c:axId val="4891912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528684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Average Quarterly Progress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bar"/>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18-A123-7C4E-8483-FD83CCA08E73}"/>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F176-6147-8FD7-901F3F28635E}"/>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F176-6147-8FD7-901F3F28635E}"/>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F176-6147-8FD7-901F3F28635E}"/>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F176-6147-8FD7-901F3F28635E}"/>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F176-6147-8FD7-901F3F28635E}"/>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F176-6147-8FD7-901F3F28635E}"/>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F176-6147-8FD7-901F3F28635E}"/>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F176-6147-8FD7-901F3F28635E}"/>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F176-6147-8FD7-901F3F28635E}"/>
              </c:ext>
            </c:extLst>
          </c:dPt>
          <c:dPt>
            <c:idx val="10"/>
            <c:invertIfNegative val="0"/>
            <c:bubble3D val="0"/>
            <c:spPr>
              <a:solidFill>
                <a:schemeClr val="accent5">
                  <a:lumMod val="60000"/>
                </a:schemeClr>
              </a:solidFill>
              <a:ln>
                <a:noFill/>
              </a:ln>
              <a:effectLst/>
            </c:spPr>
            <c:extLst>
              <c:ext xmlns:c16="http://schemas.microsoft.com/office/drawing/2014/chart" uri="{C3380CC4-5D6E-409C-BE32-E72D297353CC}">
                <c16:uniqueId val="{00000015-F176-6147-8FD7-901F3F28635E}"/>
              </c:ext>
            </c:extLst>
          </c:dPt>
          <c:dPt>
            <c:idx val="11"/>
            <c:invertIfNegative val="0"/>
            <c:bubble3D val="0"/>
            <c:spPr>
              <a:solidFill>
                <a:schemeClr val="accent6">
                  <a:lumMod val="60000"/>
                </a:schemeClr>
              </a:solidFill>
              <a:ln>
                <a:noFill/>
              </a:ln>
              <a:effectLst/>
            </c:spPr>
            <c:extLst>
              <c:ext xmlns:c16="http://schemas.microsoft.com/office/drawing/2014/chart" uri="{C3380CC4-5D6E-409C-BE32-E72D297353CC}">
                <c16:uniqueId val="{00000017-F176-6147-8FD7-901F3F28635E}"/>
              </c:ext>
            </c:extLst>
          </c:dPt>
          <c:dPt>
            <c:idx val="12"/>
            <c:invertIfNegative val="0"/>
            <c:bubble3D val="0"/>
            <c:spPr>
              <a:solidFill>
                <a:schemeClr val="accent1">
                  <a:lumMod val="80000"/>
                  <a:lumOff val="20000"/>
                </a:schemeClr>
              </a:solidFill>
              <a:ln>
                <a:noFill/>
              </a:ln>
              <a:effectLst/>
            </c:spPr>
            <c:extLst>
              <c:ext xmlns:c16="http://schemas.microsoft.com/office/drawing/2014/chart" uri="{C3380CC4-5D6E-409C-BE32-E72D297353CC}">
                <c16:uniqueId val="{00000019-F176-6147-8FD7-901F3F28635E}"/>
              </c:ext>
            </c:extLst>
          </c:dPt>
          <c:dPt>
            <c:idx val="13"/>
            <c:invertIfNegative val="0"/>
            <c:bubble3D val="0"/>
            <c:spPr>
              <a:solidFill>
                <a:schemeClr val="accent2">
                  <a:lumMod val="80000"/>
                  <a:lumOff val="20000"/>
                </a:schemeClr>
              </a:solidFill>
              <a:ln>
                <a:noFill/>
              </a:ln>
              <a:effectLst/>
            </c:spPr>
            <c:extLst>
              <c:ext xmlns:c16="http://schemas.microsoft.com/office/drawing/2014/chart" uri="{C3380CC4-5D6E-409C-BE32-E72D297353CC}">
                <c16:uniqueId val="{0000001B-F176-6147-8FD7-901F3F28635E}"/>
              </c:ext>
            </c:extLst>
          </c:dPt>
          <c:dPt>
            <c:idx val="14"/>
            <c:invertIfNegative val="0"/>
            <c:bubble3D val="0"/>
            <c:spPr>
              <a:solidFill>
                <a:schemeClr val="accent3">
                  <a:lumMod val="80000"/>
                  <a:lumOff val="20000"/>
                </a:schemeClr>
              </a:solidFill>
              <a:ln>
                <a:noFill/>
              </a:ln>
              <a:effectLst/>
            </c:spPr>
            <c:extLst>
              <c:ext xmlns:c16="http://schemas.microsoft.com/office/drawing/2014/chart" uri="{C3380CC4-5D6E-409C-BE32-E72D297353CC}">
                <c16:uniqueId val="{0000001D-F176-6147-8FD7-901F3F28635E}"/>
              </c:ext>
            </c:extLst>
          </c:dPt>
          <c:dPt>
            <c:idx val="15"/>
            <c:invertIfNegative val="0"/>
            <c:bubble3D val="0"/>
            <c:spPr>
              <a:solidFill>
                <a:schemeClr val="accent4">
                  <a:lumMod val="80000"/>
                  <a:lumOff val="20000"/>
                </a:schemeClr>
              </a:solidFill>
              <a:ln>
                <a:noFill/>
              </a:ln>
              <a:effectLst/>
            </c:spPr>
            <c:extLst>
              <c:ext xmlns:c16="http://schemas.microsoft.com/office/drawing/2014/chart" uri="{C3380CC4-5D6E-409C-BE32-E72D297353CC}">
                <c16:uniqueId val="{0000001F-F176-6147-8FD7-901F3F28635E}"/>
              </c:ext>
            </c:extLst>
          </c:dPt>
          <c:dPt>
            <c:idx val="16"/>
            <c:invertIfNegative val="0"/>
            <c:bubble3D val="0"/>
            <c:spPr>
              <a:solidFill>
                <a:schemeClr val="accent5">
                  <a:lumMod val="80000"/>
                  <a:lumOff val="20000"/>
                </a:schemeClr>
              </a:solidFill>
              <a:ln>
                <a:noFill/>
              </a:ln>
              <a:effectLst/>
            </c:spPr>
            <c:extLst>
              <c:ext xmlns:c16="http://schemas.microsoft.com/office/drawing/2014/chart" uri="{C3380CC4-5D6E-409C-BE32-E72D297353CC}">
                <c16:uniqueId val="{00000021-F176-6147-8FD7-901F3F28635E}"/>
              </c:ext>
            </c:extLst>
          </c:dPt>
          <c:dPt>
            <c:idx val="17"/>
            <c:invertIfNegative val="0"/>
            <c:bubble3D val="0"/>
            <c:spPr>
              <a:solidFill>
                <a:schemeClr val="accent6">
                  <a:lumMod val="80000"/>
                  <a:lumOff val="20000"/>
                </a:schemeClr>
              </a:solidFill>
              <a:ln>
                <a:noFill/>
              </a:ln>
              <a:effectLst/>
            </c:spPr>
            <c:extLst>
              <c:ext xmlns:c16="http://schemas.microsoft.com/office/drawing/2014/chart" uri="{C3380CC4-5D6E-409C-BE32-E72D297353CC}">
                <c16:uniqueId val="{00000023-F176-6147-8FD7-901F3F28635E}"/>
              </c:ext>
            </c:extLst>
          </c:dPt>
          <c:dPt>
            <c:idx val="18"/>
            <c:invertIfNegative val="0"/>
            <c:bubble3D val="0"/>
            <c:spPr>
              <a:solidFill>
                <a:schemeClr val="accent1">
                  <a:lumMod val="80000"/>
                </a:schemeClr>
              </a:solidFill>
              <a:ln>
                <a:noFill/>
              </a:ln>
              <a:effectLst/>
            </c:spPr>
            <c:extLst>
              <c:ext xmlns:c16="http://schemas.microsoft.com/office/drawing/2014/chart" uri="{C3380CC4-5D6E-409C-BE32-E72D297353CC}">
                <c16:uniqueId val="{00000025-F176-6147-8FD7-901F3F28635E}"/>
              </c:ext>
            </c:extLst>
          </c:dPt>
          <c:dPt>
            <c:idx val="19"/>
            <c:invertIfNegative val="0"/>
            <c:bubble3D val="0"/>
            <c:spPr>
              <a:solidFill>
                <a:schemeClr val="accent2">
                  <a:lumMod val="80000"/>
                </a:schemeClr>
              </a:solidFill>
              <a:ln>
                <a:noFill/>
              </a:ln>
              <a:effectLst/>
            </c:spPr>
            <c:extLst>
              <c:ext xmlns:c16="http://schemas.microsoft.com/office/drawing/2014/chart" uri="{C3380CC4-5D6E-409C-BE32-E72D297353CC}">
                <c16:uniqueId val="{00000027-F176-6147-8FD7-901F3F28635E}"/>
              </c:ext>
            </c:extLst>
          </c:dPt>
          <c:dPt>
            <c:idx val="20"/>
            <c:invertIfNegative val="0"/>
            <c:bubble3D val="0"/>
            <c:spPr>
              <a:solidFill>
                <a:schemeClr val="accent3">
                  <a:lumMod val="80000"/>
                </a:schemeClr>
              </a:solidFill>
              <a:ln>
                <a:noFill/>
              </a:ln>
              <a:effectLst/>
            </c:spPr>
            <c:extLst>
              <c:ext xmlns:c16="http://schemas.microsoft.com/office/drawing/2014/chart" uri="{C3380CC4-5D6E-409C-BE32-E72D297353CC}">
                <c16:uniqueId val="{00000029-F176-6147-8FD7-901F3F28635E}"/>
              </c:ext>
            </c:extLst>
          </c:dPt>
          <c:dPt>
            <c:idx val="21"/>
            <c:invertIfNegative val="0"/>
            <c:bubble3D val="0"/>
            <c:spPr>
              <a:solidFill>
                <a:schemeClr val="accent4">
                  <a:lumMod val="80000"/>
                </a:schemeClr>
              </a:solidFill>
              <a:ln>
                <a:noFill/>
              </a:ln>
              <a:effectLst/>
            </c:spPr>
            <c:extLst>
              <c:ext xmlns:c16="http://schemas.microsoft.com/office/drawing/2014/chart" uri="{C3380CC4-5D6E-409C-BE32-E72D297353CC}">
                <c16:uniqueId val="{0000002B-F176-6147-8FD7-901F3F28635E}"/>
              </c:ext>
            </c:extLst>
          </c:dPt>
          <c:dPt>
            <c:idx val="22"/>
            <c:invertIfNegative val="0"/>
            <c:bubble3D val="0"/>
            <c:spPr>
              <a:solidFill>
                <a:schemeClr val="accent5">
                  <a:lumMod val="80000"/>
                </a:schemeClr>
              </a:solidFill>
              <a:ln>
                <a:noFill/>
              </a:ln>
              <a:effectLst/>
            </c:spPr>
            <c:extLst>
              <c:ext xmlns:c16="http://schemas.microsoft.com/office/drawing/2014/chart" uri="{C3380CC4-5D6E-409C-BE32-E72D297353CC}">
                <c16:uniqueId val="{0000002D-F176-6147-8FD7-901F3F28635E}"/>
              </c:ext>
            </c:extLst>
          </c:dPt>
          <c:dPt>
            <c:idx val="23"/>
            <c:invertIfNegative val="0"/>
            <c:bubble3D val="0"/>
            <c:spPr>
              <a:solidFill>
                <a:schemeClr val="accent6">
                  <a:lumMod val="80000"/>
                </a:schemeClr>
              </a:solidFill>
              <a:ln>
                <a:noFill/>
              </a:ln>
              <a:effectLst/>
            </c:spPr>
            <c:extLst>
              <c:ext xmlns:c16="http://schemas.microsoft.com/office/drawing/2014/chart" uri="{C3380CC4-5D6E-409C-BE32-E72D297353CC}">
                <c16:uniqueId val="{0000002F-F176-6147-8FD7-901F3F28635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(Dashboard!$J$12:$J$15,Dashboard!$J$18:$J$21,Dashboard!$J$24:$J$27,Dashboard!$J$30:$J$33,Dashboard!$J$36:$J$39,Dashboard!$J$42:$J$45)</c:f>
              <c:strCache>
                <c:ptCount val="24"/>
                <c:pt idx="0">
                  <c:v>2026 Q1</c:v>
                </c:pt>
                <c:pt idx="1">
                  <c:v>2026 Q2</c:v>
                </c:pt>
                <c:pt idx="2">
                  <c:v>2026 Q3</c:v>
                </c:pt>
                <c:pt idx="3">
                  <c:v>2026 Q4</c:v>
                </c:pt>
                <c:pt idx="4">
                  <c:v>2027 Q1</c:v>
                </c:pt>
                <c:pt idx="5">
                  <c:v>2027 Q2</c:v>
                </c:pt>
                <c:pt idx="6">
                  <c:v>2027 Q3</c:v>
                </c:pt>
                <c:pt idx="7">
                  <c:v>2027 Q4</c:v>
                </c:pt>
                <c:pt idx="8">
                  <c:v>2028 Q1</c:v>
                </c:pt>
                <c:pt idx="9">
                  <c:v>2028 Q2</c:v>
                </c:pt>
                <c:pt idx="10">
                  <c:v>2028 Q3</c:v>
                </c:pt>
                <c:pt idx="11">
                  <c:v>2028 Q4</c:v>
                </c:pt>
                <c:pt idx="12">
                  <c:v>2029 Q1</c:v>
                </c:pt>
                <c:pt idx="13">
                  <c:v>2029 Q2</c:v>
                </c:pt>
                <c:pt idx="14">
                  <c:v>2029 Q3</c:v>
                </c:pt>
                <c:pt idx="15">
                  <c:v>2029 Q4</c:v>
                </c:pt>
                <c:pt idx="16">
                  <c:v>2030 Q1</c:v>
                </c:pt>
                <c:pt idx="17">
                  <c:v>2030 Q2</c:v>
                </c:pt>
                <c:pt idx="18">
                  <c:v>2030 Q3</c:v>
                </c:pt>
                <c:pt idx="19">
                  <c:v>2030 Q4</c:v>
                </c:pt>
                <c:pt idx="20">
                  <c:v>2031 Q1</c:v>
                </c:pt>
                <c:pt idx="21">
                  <c:v>2031 Q2</c:v>
                </c:pt>
                <c:pt idx="22">
                  <c:v>2031 Q3</c:v>
                </c:pt>
                <c:pt idx="23">
                  <c:v>2031 Q4</c:v>
                </c:pt>
              </c:strCache>
            </c:strRef>
          </c:cat>
          <c:val>
            <c:numRef>
              <c:f>(Dashboard!$K$12:$K$15,Dashboard!$K$18:$K$21,Dashboard!$K$24:$K$27,Dashboard!$K$30:$K$33,Dashboard!$K$36:$K$39,Dashboard!$K$42:$K$45)</c:f>
              <c:numCache>
                <c:formatCode>0.00%</c:formatCode>
                <c:ptCount val="24"/>
                <c:pt idx="0">
                  <c:v>0.66666666666666663</c:v>
                </c:pt>
                <c:pt idx="1">
                  <c:v>0.6</c:v>
                </c:pt>
                <c:pt idx="2">
                  <c:v>0.25</c:v>
                </c:pt>
                <c:pt idx="3">
                  <c:v>0.44444444444444442</c:v>
                </c:pt>
                <c:pt idx="4">
                  <c:v>0.2</c:v>
                </c:pt>
                <c:pt idx="5">
                  <c:v>0.6</c:v>
                </c:pt>
                <c:pt idx="6">
                  <c:v>0.66666666666666663</c:v>
                </c:pt>
                <c:pt idx="7">
                  <c:v>1</c:v>
                </c:pt>
                <c:pt idx="8">
                  <c:v>0.66666666666666663</c:v>
                </c:pt>
                <c:pt idx="9">
                  <c:v>0.25</c:v>
                </c:pt>
                <c:pt idx="10">
                  <c:v>0.44444444444444442</c:v>
                </c:pt>
                <c:pt idx="11">
                  <c:v>0.2</c:v>
                </c:pt>
                <c:pt idx="12">
                  <c:v>0.6</c:v>
                </c:pt>
                <c:pt idx="13">
                  <c:v>0.66666666666666663</c:v>
                </c:pt>
                <c:pt idx="14">
                  <c:v>1</c:v>
                </c:pt>
                <c:pt idx="15">
                  <c:v>0.66666666666666663</c:v>
                </c:pt>
                <c:pt idx="16">
                  <c:v>0.6</c:v>
                </c:pt>
                <c:pt idx="17">
                  <c:v>0.25</c:v>
                </c:pt>
                <c:pt idx="18">
                  <c:v>0.44444444444444442</c:v>
                </c:pt>
                <c:pt idx="19">
                  <c:v>0.2</c:v>
                </c:pt>
                <c:pt idx="20">
                  <c:v>0.6</c:v>
                </c:pt>
                <c:pt idx="21">
                  <c:v>0.66666666666666663</c:v>
                </c:pt>
                <c:pt idx="22">
                  <c:v>1</c:v>
                </c:pt>
                <c:pt idx="23">
                  <c:v>0</c:v>
                </c:pt>
              </c:numCache>
            </c:numRef>
          </c:val>
          <c:extLst>
            <c:ext xmlns:c16="http://schemas.microsoft.com/office/drawing/2014/chart" uri="{C3380CC4-5D6E-409C-BE32-E72D297353CC}">
              <c16:uniqueId val="{00000000-A123-7C4E-8483-FD83CCA08E73}"/>
            </c:ext>
          </c:extLst>
        </c:ser>
        <c:dLbls>
          <c:showLegendKey val="0"/>
          <c:showVal val="0"/>
          <c:showCatName val="0"/>
          <c:showSerName val="0"/>
          <c:showPercent val="0"/>
          <c:showBubbleSize val="0"/>
        </c:dLbls>
        <c:gapWidth val="35"/>
        <c:axId val="490281440"/>
        <c:axId val="494618096"/>
      </c:barChart>
      <c:catAx>
        <c:axId val="4902814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94618096"/>
        <c:crosses val="autoZero"/>
        <c:auto val="1"/>
        <c:lblAlgn val="ctr"/>
        <c:lblOffset val="100"/>
        <c:noMultiLvlLbl val="0"/>
      </c:catAx>
      <c:valAx>
        <c:axId val="494618096"/>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902814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95000"/>
      </a:schemeClr>
    </a:solidFill>
    <a:ln w="9525" cap="flat" cmpd="sng" algn="ctr">
      <a:noFill/>
      <a:round/>
    </a:ln>
    <a:effectLst>
      <a:outerShdw blurRad="50800" dist="38100" dir="2700000" algn="tl" rotWithShape="0">
        <a:prstClr val="black">
          <a:alpha val="40000"/>
        </a:prstClr>
      </a:outerShdw>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Century Gothic" panose="020B0502020202020204" pitchFamily="34" charset="0"/>
              </a:rPr>
              <a:t>OKRs</a:t>
            </a:r>
            <a:r>
              <a:rPr lang="en-US" baseline="0"/>
              <a:t> by Status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Dashboard!$C$49</c:f>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E58-4775-B708-0AD8F81DF5A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7E58-4775-B708-0AD8F81DF5A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9D8-4509-971B-793E234AE0B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7E58-4775-B708-0AD8F81DF5A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9D8-4509-971B-793E234AE0B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85DE-4ED5-926B-B6A7DD1B49C2}"/>
              </c:ext>
            </c:extLst>
          </c:dPt>
          <c:dLbls>
            <c:dLbl>
              <c:idx val="0"/>
              <c:layout>
                <c:manualLayout>
                  <c:x val="2.0259095177666341E-2"/>
                  <c:y val="-2.2857976086322458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58-4775-B708-0AD8F81DF5A4}"/>
                </c:ext>
              </c:extLst>
            </c:dLbl>
            <c:dLbl>
              <c:idx val="1"/>
              <c:layout>
                <c:manualLayout>
                  <c:x val="8.6343945047800685E-3"/>
                  <c:y val="9.200933216681249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E58-4775-B708-0AD8F81DF5A4}"/>
                </c:ext>
              </c:extLst>
            </c:dLbl>
            <c:dLbl>
              <c:idx val="3"/>
              <c:layout>
                <c:manualLayout>
                  <c:x val="-6.7338492739060073E-3"/>
                  <c:y val="2.734361329833768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E58-4775-B708-0AD8F81DF5A4}"/>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Dashboard!$B$50:$B$55</c:f>
              <c:strCache>
                <c:ptCount val="6"/>
                <c:pt idx="0">
                  <c:v>On Track</c:v>
                </c:pt>
                <c:pt idx="1">
                  <c:v>At Risk</c:v>
                </c:pt>
                <c:pt idx="2">
                  <c:v>Off Track</c:v>
                </c:pt>
                <c:pt idx="3">
                  <c:v>Complete</c:v>
                </c:pt>
                <c:pt idx="4">
                  <c:v>Not Started</c:v>
                </c:pt>
                <c:pt idx="5">
                  <c:v>On Hold</c:v>
                </c:pt>
              </c:strCache>
            </c:strRef>
          </c:cat>
          <c:val>
            <c:numRef>
              <c:f>Dashboard!$C$50:$C$55</c:f>
              <c:numCache>
                <c:formatCode>General</c:formatCode>
                <c:ptCount val="6"/>
                <c:pt idx="0">
                  <c:v>7</c:v>
                </c:pt>
                <c:pt idx="1">
                  <c:v>1</c:v>
                </c:pt>
                <c:pt idx="2">
                  <c:v>2</c:v>
                </c:pt>
                <c:pt idx="3">
                  <c:v>4</c:v>
                </c:pt>
                <c:pt idx="4">
                  <c:v>1</c:v>
                </c:pt>
                <c:pt idx="5">
                  <c:v>10</c:v>
                </c:pt>
              </c:numCache>
            </c:numRef>
          </c:val>
          <c:extLst>
            <c:ext xmlns:c16="http://schemas.microsoft.com/office/drawing/2014/chart" uri="{C3380CC4-5D6E-409C-BE32-E72D297353CC}">
              <c16:uniqueId val="{00000000-7E58-4775-B708-0AD8F81DF5A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lumMod val="95000"/>
      </a:schemeClr>
    </a:solidFill>
    <a:ln w="9525" cap="flat" cmpd="sng" algn="ctr">
      <a:no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1119217</xdr:colOff>
      <xdr:row>0</xdr:row>
      <xdr:rowOff>2543175</xdr:rowOff>
    </xdr:to>
    <xdr:pic>
      <xdr:nvPicPr>
        <xdr:cNvPr id="5" name="Picture 4">
          <a:hlinkClick xmlns:r="http://schemas.openxmlformats.org/officeDocument/2006/relationships" r:id="rId1"/>
          <a:extLst>
            <a:ext uri="{FF2B5EF4-FFF2-40B4-BE49-F238E27FC236}">
              <a16:creationId xmlns:a16="http://schemas.microsoft.com/office/drawing/2014/main" id="{CEB1799E-6DE2-7D45-B038-C9DE3768CDDE}"/>
            </a:ext>
          </a:extLst>
        </xdr:cNvPr>
        <xdr:cNvPicPr>
          <a:picLocks noChangeAspect="1"/>
        </xdr:cNvPicPr>
      </xdr:nvPicPr>
      <xdr:blipFill rotWithShape="1">
        <a:blip xmlns:r="http://schemas.openxmlformats.org/officeDocument/2006/relationships" r:embed="rId2"/>
        <a:srcRect b="4818"/>
        <a:stretch>
          <a:fillRect/>
        </a:stretch>
      </xdr:blipFill>
      <xdr:spPr>
        <a:xfrm>
          <a:off x="0" y="0"/>
          <a:ext cx="10091767" cy="2543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196850</xdr:colOff>
      <xdr:row>5</xdr:row>
      <xdr:rowOff>95250</xdr:rowOff>
    </xdr:from>
    <xdr:to>
      <xdr:col>12</xdr:col>
      <xdr:colOff>501650</xdr:colOff>
      <xdr:row>5</xdr:row>
      <xdr:rowOff>2514600</xdr:rowOff>
    </xdr:to>
    <xdr:graphicFrame macro="">
      <xdr:nvGraphicFramePr>
        <xdr:cNvPr id="2" name="Chart 1">
          <a:extLst>
            <a:ext uri="{FF2B5EF4-FFF2-40B4-BE49-F238E27FC236}">
              <a16:creationId xmlns:a16="http://schemas.microsoft.com/office/drawing/2014/main" id="{7F2221DC-BFCB-7848-9D5F-978BB60157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196850</xdr:colOff>
      <xdr:row>6</xdr:row>
      <xdr:rowOff>95250</xdr:rowOff>
    </xdr:from>
    <xdr:to>
      <xdr:col>12</xdr:col>
      <xdr:colOff>501650</xdr:colOff>
      <xdr:row>6</xdr:row>
      <xdr:rowOff>2514600</xdr:rowOff>
    </xdr:to>
    <xdr:graphicFrame macro="">
      <xdr:nvGraphicFramePr>
        <xdr:cNvPr id="3" name="Chart 2">
          <a:extLst>
            <a:ext uri="{FF2B5EF4-FFF2-40B4-BE49-F238E27FC236}">
              <a16:creationId xmlns:a16="http://schemas.microsoft.com/office/drawing/2014/main" id="{7B7C944C-332D-8347-A6D8-66BCB0138A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196850</xdr:colOff>
      <xdr:row>7</xdr:row>
      <xdr:rowOff>133350</xdr:rowOff>
    </xdr:from>
    <xdr:to>
      <xdr:col>12</xdr:col>
      <xdr:colOff>501650</xdr:colOff>
      <xdr:row>7</xdr:row>
      <xdr:rowOff>2413000</xdr:rowOff>
    </xdr:to>
    <xdr:graphicFrame macro="">
      <xdr:nvGraphicFramePr>
        <xdr:cNvPr id="4" name="Chart 3">
          <a:extLst>
            <a:ext uri="{FF2B5EF4-FFF2-40B4-BE49-F238E27FC236}">
              <a16:creationId xmlns:a16="http://schemas.microsoft.com/office/drawing/2014/main" id="{664459F5-624C-4C44-93B3-DD9855E76E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679450</xdr:colOff>
      <xdr:row>5</xdr:row>
      <xdr:rowOff>1616076</xdr:rowOff>
    </xdr:from>
    <xdr:to>
      <xdr:col>13</xdr:col>
      <xdr:colOff>3629025</xdr:colOff>
      <xdr:row>7</xdr:row>
      <xdr:rowOff>2409826</xdr:rowOff>
    </xdr:to>
    <xdr:graphicFrame macro="">
      <xdr:nvGraphicFramePr>
        <xdr:cNvPr id="6" name="Chart 5">
          <a:extLst>
            <a:ext uri="{FF2B5EF4-FFF2-40B4-BE49-F238E27FC236}">
              <a16:creationId xmlns:a16="http://schemas.microsoft.com/office/drawing/2014/main" id="{F7AECA85-0FEC-F046-BEB8-A1FFCD1B66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638175</xdr:colOff>
      <xdr:row>2</xdr:row>
      <xdr:rowOff>28575</xdr:rowOff>
    </xdr:from>
    <xdr:to>
      <xdr:col>13</xdr:col>
      <xdr:colOff>3648075</xdr:colOff>
      <xdr:row>5</xdr:row>
      <xdr:rowOff>1457325</xdr:rowOff>
    </xdr:to>
    <xdr:graphicFrame macro="">
      <xdr:nvGraphicFramePr>
        <xdr:cNvPr id="7" name="Chart 6">
          <a:extLst>
            <a:ext uri="{FF2B5EF4-FFF2-40B4-BE49-F238E27FC236}">
              <a16:creationId xmlns:a16="http://schemas.microsoft.com/office/drawing/2014/main" id="{4431F6A0-B89D-ADA9-909A-9A4879FE7F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pageSetUpPr fitToPage="1"/>
  </sheetPr>
  <dimension ref="A1:Q44"/>
  <sheetViews>
    <sheetView showGridLines="0" tabSelected="1" zoomScaleNormal="100" workbookViewId="0">
      <pane ySplit="1" topLeftCell="A2" activePane="bottomLeft" state="frozen"/>
      <selection pane="bottomLeft" activeCell="B54" sqref="B54"/>
    </sheetView>
  </sheetViews>
  <sheetFormatPr defaultColWidth="11" defaultRowHeight="15.75" x14ac:dyDescent="0.25"/>
  <cols>
    <col min="1" max="1" width="3.625" style="1" customWidth="1"/>
    <col min="2" max="2" width="12.625" customWidth="1"/>
    <col min="3" max="4" width="32" customWidth="1"/>
    <col min="5" max="5" width="21.875" customWidth="1"/>
    <col min="6" max="9" width="15.625" customWidth="1"/>
    <col min="10" max="11" width="14.25" customWidth="1"/>
    <col min="12" max="12" width="15.5" customWidth="1"/>
    <col min="13" max="13" width="29.75" customWidth="1"/>
    <col min="14" max="14" width="3.625" customWidth="1"/>
    <col min="15" max="15" width="12.625" customWidth="1"/>
    <col min="16" max="16" width="3.625" customWidth="1"/>
    <col min="17" max="17" width="21.875" customWidth="1"/>
    <col min="18" max="18" width="3.625" customWidth="1"/>
  </cols>
  <sheetData>
    <row r="1" spans="1:17" ht="209.1" customHeight="1" x14ac:dyDescent="0.25">
      <c r="A1"/>
    </row>
    <row r="2" spans="1:17" ht="42" customHeight="1" x14ac:dyDescent="0.3">
      <c r="A2" s="2"/>
      <c r="B2" s="30" t="s">
        <v>79</v>
      </c>
      <c r="C2" s="3"/>
      <c r="D2" s="2"/>
      <c r="E2" s="2"/>
      <c r="F2" s="2"/>
      <c r="G2" s="2"/>
      <c r="H2" s="2"/>
      <c r="I2" s="2"/>
      <c r="J2" s="2"/>
      <c r="K2" s="2"/>
      <c r="L2" s="2"/>
      <c r="M2" s="2"/>
      <c r="Q2" s="2"/>
    </row>
    <row r="3" spans="1:17" ht="60" customHeight="1" x14ac:dyDescent="0.3">
      <c r="A3"/>
      <c r="B3" s="71" t="s">
        <v>45</v>
      </c>
      <c r="C3" s="10"/>
      <c r="O3" s="35"/>
    </row>
    <row r="4" spans="1:17" ht="32.1" customHeight="1" x14ac:dyDescent="0.3">
      <c r="A4"/>
      <c r="B4" s="61" t="s">
        <v>75</v>
      </c>
      <c r="C4" s="62"/>
      <c r="O4" s="35"/>
    </row>
    <row r="5" spans="1:17" ht="32.1" customHeight="1" x14ac:dyDescent="0.3">
      <c r="A5"/>
      <c r="B5" s="63" t="s">
        <v>76</v>
      </c>
      <c r="C5" s="64"/>
      <c r="O5" s="35"/>
    </row>
    <row r="6" spans="1:17" ht="32.1" customHeight="1" x14ac:dyDescent="0.3">
      <c r="A6"/>
      <c r="B6" s="63" t="s">
        <v>77</v>
      </c>
      <c r="C6" s="64"/>
      <c r="O6" s="35"/>
    </row>
    <row r="7" spans="1:17" ht="32.1" customHeight="1" x14ac:dyDescent="0.3">
      <c r="A7"/>
      <c r="B7" s="63" t="s">
        <v>88</v>
      </c>
      <c r="C7" s="64"/>
      <c r="O7" s="35"/>
    </row>
    <row r="8" spans="1:17" ht="15" customHeight="1" x14ac:dyDescent="0.3">
      <c r="A8"/>
      <c r="B8" s="32"/>
      <c r="C8" s="10"/>
      <c r="O8" s="35"/>
    </row>
    <row r="9" spans="1:17" ht="50.1" customHeight="1" x14ac:dyDescent="0.3">
      <c r="A9"/>
      <c r="B9" s="70" t="s">
        <v>95</v>
      </c>
      <c r="C9" s="10"/>
      <c r="O9" s="35"/>
    </row>
    <row r="10" spans="1:17" ht="39.75" customHeight="1" x14ac:dyDescent="0.3">
      <c r="A10"/>
      <c r="B10" s="33" t="s">
        <v>102</v>
      </c>
      <c r="C10" s="8"/>
      <c r="D10" s="4"/>
      <c r="E10" s="34" t="s">
        <v>103</v>
      </c>
      <c r="F10" s="34"/>
      <c r="O10" s="36"/>
      <c r="Q10" s="22"/>
    </row>
    <row r="11" spans="1:17" ht="62.25" customHeight="1" thickBot="1" x14ac:dyDescent="0.35">
      <c r="A11" s="2"/>
      <c r="B11" s="68" t="s">
        <v>33</v>
      </c>
      <c r="C11" s="68" t="s">
        <v>35</v>
      </c>
      <c r="D11" s="68" t="s">
        <v>34</v>
      </c>
      <c r="E11" s="68" t="s">
        <v>36</v>
      </c>
      <c r="F11" s="68" t="s">
        <v>101</v>
      </c>
      <c r="G11" s="69" t="s">
        <v>82</v>
      </c>
      <c r="H11" s="69" t="s">
        <v>83</v>
      </c>
      <c r="I11" s="69" t="s">
        <v>84</v>
      </c>
      <c r="J11" s="69" t="s">
        <v>86</v>
      </c>
      <c r="K11" s="69" t="s">
        <v>87</v>
      </c>
      <c r="L11" s="69" t="s">
        <v>39</v>
      </c>
      <c r="M11" s="68" t="s">
        <v>89</v>
      </c>
      <c r="O11" s="59" t="s">
        <v>33</v>
      </c>
      <c r="Q11" s="60" t="s">
        <v>73</v>
      </c>
    </row>
    <row r="12" spans="1:17" ht="20.100000000000001" customHeight="1" thickTop="1" x14ac:dyDescent="0.3">
      <c r="A12" s="2"/>
      <c r="B12" s="41" t="s">
        <v>46</v>
      </c>
      <c r="C12" s="41"/>
      <c r="D12" s="41"/>
      <c r="E12" s="41" t="s">
        <v>1</v>
      </c>
      <c r="F12" s="41"/>
      <c r="G12" s="43">
        <v>3</v>
      </c>
      <c r="H12" s="43">
        <v>2</v>
      </c>
      <c r="I12" s="58" t="s">
        <v>85</v>
      </c>
      <c r="J12" s="65">
        <f>H12/G12</f>
        <v>0.66666666666666663</v>
      </c>
      <c r="K12" s="66">
        <v>0.4</v>
      </c>
      <c r="L12" s="67" t="s">
        <v>80</v>
      </c>
      <c r="M12" s="42"/>
      <c r="O12" s="44" t="s">
        <v>46</v>
      </c>
      <c r="Q12" s="45" t="s">
        <v>1</v>
      </c>
    </row>
    <row r="13" spans="1:17" ht="20.100000000000001" customHeight="1" x14ac:dyDescent="0.3">
      <c r="A13" s="2"/>
      <c r="B13" s="39" t="s">
        <v>47</v>
      </c>
      <c r="C13" s="39"/>
      <c r="D13" s="39"/>
      <c r="E13" s="39" t="s">
        <v>2</v>
      </c>
      <c r="F13" s="39"/>
      <c r="G13" s="40">
        <v>5</v>
      </c>
      <c r="H13" s="40">
        <v>3</v>
      </c>
      <c r="I13" s="57"/>
      <c r="J13" s="47">
        <f t="shared" ref="J13:J36" si="0">H13/G13</f>
        <v>0.6</v>
      </c>
      <c r="K13" s="50">
        <v>0</v>
      </c>
      <c r="L13" s="55" t="s">
        <v>40</v>
      </c>
      <c r="M13" s="54"/>
      <c r="O13" s="44" t="s">
        <v>47</v>
      </c>
      <c r="Q13" s="46" t="s">
        <v>2</v>
      </c>
    </row>
    <row r="14" spans="1:17" ht="20.100000000000001" customHeight="1" x14ac:dyDescent="0.3">
      <c r="A14" s="2"/>
      <c r="B14" s="37" t="s">
        <v>48</v>
      </c>
      <c r="C14" s="37"/>
      <c r="D14" s="37"/>
      <c r="E14" s="37" t="s">
        <v>3</v>
      </c>
      <c r="F14" s="37"/>
      <c r="G14" s="38">
        <v>8</v>
      </c>
      <c r="H14" s="38">
        <v>2</v>
      </c>
      <c r="I14" s="56"/>
      <c r="J14" s="47">
        <f t="shared" si="0"/>
        <v>0.25</v>
      </c>
      <c r="K14" s="50">
        <v>0.1</v>
      </c>
      <c r="L14" s="55" t="s">
        <v>40</v>
      </c>
      <c r="M14" s="53"/>
      <c r="O14" s="44" t="s">
        <v>48</v>
      </c>
      <c r="Q14" s="45" t="s">
        <v>3</v>
      </c>
    </row>
    <row r="15" spans="1:17" ht="20.100000000000001" customHeight="1" x14ac:dyDescent="0.3">
      <c r="A15" s="2"/>
      <c r="B15" s="39" t="s">
        <v>49</v>
      </c>
      <c r="C15" s="39"/>
      <c r="D15" s="39"/>
      <c r="E15" s="39" t="s">
        <v>4</v>
      </c>
      <c r="F15" s="39"/>
      <c r="G15" s="40">
        <v>18</v>
      </c>
      <c r="H15" s="40">
        <v>8</v>
      </c>
      <c r="I15" s="57"/>
      <c r="J15" s="47">
        <f t="shared" si="0"/>
        <v>0.44444444444444442</v>
      </c>
      <c r="K15" s="50">
        <v>0.6</v>
      </c>
      <c r="L15" s="55" t="s">
        <v>44</v>
      </c>
      <c r="M15" s="54"/>
      <c r="O15" s="44" t="s">
        <v>49</v>
      </c>
      <c r="Q15" s="46" t="s">
        <v>4</v>
      </c>
    </row>
    <row r="16" spans="1:17" ht="20.100000000000001" customHeight="1" x14ac:dyDescent="0.3">
      <c r="A16" s="2"/>
      <c r="B16" s="37" t="s">
        <v>50</v>
      </c>
      <c r="C16" s="37"/>
      <c r="D16" s="37"/>
      <c r="E16" s="37" t="s">
        <v>1</v>
      </c>
      <c r="F16" s="37"/>
      <c r="G16" s="38">
        <v>10</v>
      </c>
      <c r="H16" s="38">
        <v>2</v>
      </c>
      <c r="I16" s="56"/>
      <c r="J16" s="47">
        <f t="shared" si="0"/>
        <v>0.2</v>
      </c>
      <c r="K16" s="50">
        <v>0.7</v>
      </c>
      <c r="L16" s="55" t="s">
        <v>42</v>
      </c>
      <c r="M16" s="53"/>
      <c r="O16" s="44" t="s">
        <v>50</v>
      </c>
      <c r="Q16" s="45" t="s">
        <v>8</v>
      </c>
    </row>
    <row r="17" spans="1:17" ht="20.100000000000001" customHeight="1" x14ac:dyDescent="0.3">
      <c r="A17" s="2"/>
      <c r="B17" s="39" t="s">
        <v>51</v>
      </c>
      <c r="C17" s="39"/>
      <c r="D17" s="39"/>
      <c r="E17" s="39" t="s">
        <v>2</v>
      </c>
      <c r="F17" s="39"/>
      <c r="G17" s="40">
        <v>10</v>
      </c>
      <c r="H17" s="40">
        <v>6</v>
      </c>
      <c r="I17" s="57"/>
      <c r="J17" s="47">
        <f t="shared" si="0"/>
        <v>0.6</v>
      </c>
      <c r="K17" s="50">
        <v>0.8</v>
      </c>
      <c r="L17" s="55" t="s">
        <v>41</v>
      </c>
      <c r="M17" s="54"/>
      <c r="O17" s="44" t="s">
        <v>51</v>
      </c>
      <c r="Q17" s="46" t="s">
        <v>9</v>
      </c>
    </row>
    <row r="18" spans="1:17" ht="20.100000000000001" customHeight="1" x14ac:dyDescent="0.3">
      <c r="A18" s="2"/>
      <c r="B18" s="37" t="s">
        <v>52</v>
      </c>
      <c r="C18" s="37"/>
      <c r="D18" s="37"/>
      <c r="E18" s="37" t="s">
        <v>3</v>
      </c>
      <c r="F18" s="37"/>
      <c r="G18" s="38">
        <v>3</v>
      </c>
      <c r="H18" s="38">
        <v>2</v>
      </c>
      <c r="I18" s="56"/>
      <c r="J18" s="47">
        <f t="shared" si="0"/>
        <v>0.66666666666666663</v>
      </c>
      <c r="K18" s="50">
        <v>0</v>
      </c>
      <c r="L18" s="55" t="s">
        <v>80</v>
      </c>
      <c r="M18" s="53"/>
      <c r="O18" s="44" t="s">
        <v>52</v>
      </c>
      <c r="Q18" s="45" t="s">
        <v>10</v>
      </c>
    </row>
    <row r="19" spans="1:17" ht="20.100000000000001" customHeight="1" x14ac:dyDescent="0.3">
      <c r="A19" s="2"/>
      <c r="B19" s="39" t="s">
        <v>53</v>
      </c>
      <c r="C19" s="39"/>
      <c r="D19" s="39"/>
      <c r="E19" s="39" t="s">
        <v>4</v>
      </c>
      <c r="F19" s="39"/>
      <c r="G19" s="40">
        <v>4</v>
      </c>
      <c r="H19" s="40">
        <v>4</v>
      </c>
      <c r="I19" s="57"/>
      <c r="J19" s="47">
        <f t="shared" si="0"/>
        <v>1</v>
      </c>
      <c r="K19" s="50">
        <v>0</v>
      </c>
      <c r="L19" s="55" t="s">
        <v>43</v>
      </c>
      <c r="M19" s="54"/>
      <c r="O19" s="44" t="s">
        <v>53</v>
      </c>
      <c r="Q19" s="46" t="s">
        <v>11</v>
      </c>
    </row>
    <row r="20" spans="1:17" ht="20.100000000000001" customHeight="1" x14ac:dyDescent="0.3">
      <c r="A20" s="2"/>
      <c r="B20" s="37" t="s">
        <v>54</v>
      </c>
      <c r="C20" s="37"/>
      <c r="D20" s="37"/>
      <c r="E20" s="37" t="s">
        <v>1</v>
      </c>
      <c r="F20" s="37"/>
      <c r="G20" s="38">
        <v>3</v>
      </c>
      <c r="H20" s="38">
        <v>2</v>
      </c>
      <c r="I20" s="56"/>
      <c r="J20" s="47">
        <f t="shared" si="0"/>
        <v>0.66666666666666663</v>
      </c>
      <c r="K20" s="50">
        <v>0</v>
      </c>
      <c r="L20" s="55" t="s">
        <v>40</v>
      </c>
      <c r="M20" s="53"/>
      <c r="O20" s="44" t="s">
        <v>54</v>
      </c>
      <c r="Q20" s="45" t="s">
        <v>12</v>
      </c>
    </row>
    <row r="21" spans="1:17" ht="20.100000000000001" customHeight="1" x14ac:dyDescent="0.3">
      <c r="A21" s="2"/>
      <c r="B21" s="39" t="s">
        <v>5</v>
      </c>
      <c r="C21" s="39"/>
      <c r="D21" s="39"/>
      <c r="E21" s="39" t="s">
        <v>2</v>
      </c>
      <c r="F21" s="39"/>
      <c r="G21" s="40">
        <v>5</v>
      </c>
      <c r="H21" s="40">
        <v>3</v>
      </c>
      <c r="I21" s="57"/>
      <c r="J21" s="47">
        <f t="shared" si="0"/>
        <v>0.6</v>
      </c>
      <c r="K21" s="50">
        <v>0</v>
      </c>
      <c r="L21" s="55" t="s">
        <v>40</v>
      </c>
      <c r="M21" s="54"/>
      <c r="O21" s="44" t="s">
        <v>55</v>
      </c>
      <c r="Q21" s="46" t="s">
        <v>13</v>
      </c>
    </row>
    <row r="22" spans="1:17" ht="20.100000000000001" customHeight="1" x14ac:dyDescent="0.3">
      <c r="A22" s="2"/>
      <c r="B22" s="37" t="s">
        <v>55</v>
      </c>
      <c r="C22" s="37"/>
      <c r="D22" s="37"/>
      <c r="E22" s="37" t="s">
        <v>3</v>
      </c>
      <c r="F22" s="37"/>
      <c r="G22" s="38">
        <v>8</v>
      </c>
      <c r="H22" s="38">
        <v>2</v>
      </c>
      <c r="I22" s="56"/>
      <c r="J22" s="47">
        <f t="shared" si="0"/>
        <v>0.25</v>
      </c>
      <c r="K22" s="50">
        <v>0</v>
      </c>
      <c r="L22" s="55" t="s">
        <v>40</v>
      </c>
      <c r="M22" s="53"/>
      <c r="O22" s="44" t="s">
        <v>56</v>
      </c>
      <c r="Q22" s="45" t="s">
        <v>14</v>
      </c>
    </row>
    <row r="23" spans="1:17" ht="20.100000000000001" customHeight="1" x14ac:dyDescent="0.3">
      <c r="A23" s="2"/>
      <c r="B23" s="39" t="s">
        <v>56</v>
      </c>
      <c r="C23" s="39"/>
      <c r="D23" s="39"/>
      <c r="E23" s="39" t="s">
        <v>4</v>
      </c>
      <c r="F23" s="39"/>
      <c r="G23" s="40">
        <v>18</v>
      </c>
      <c r="H23" s="40">
        <v>8</v>
      </c>
      <c r="I23" s="57"/>
      <c r="J23" s="47">
        <f t="shared" si="0"/>
        <v>0.44444444444444442</v>
      </c>
      <c r="K23" s="50">
        <v>0</v>
      </c>
      <c r="L23" s="55" t="s">
        <v>40</v>
      </c>
      <c r="M23" s="54"/>
      <c r="O23" s="44" t="s">
        <v>57</v>
      </c>
      <c r="Q23" s="46" t="s">
        <v>15</v>
      </c>
    </row>
    <row r="24" spans="1:17" ht="20.100000000000001" customHeight="1" x14ac:dyDescent="0.3">
      <c r="A24" s="2"/>
      <c r="B24" s="37" t="s">
        <v>57</v>
      </c>
      <c r="C24" s="37"/>
      <c r="D24" s="37"/>
      <c r="E24" s="37" t="s">
        <v>1</v>
      </c>
      <c r="F24" s="37"/>
      <c r="G24" s="38">
        <v>10</v>
      </c>
      <c r="H24" s="38">
        <v>2</v>
      </c>
      <c r="I24" s="56"/>
      <c r="J24" s="47">
        <f t="shared" si="0"/>
        <v>0.2</v>
      </c>
      <c r="K24" s="50">
        <v>0</v>
      </c>
      <c r="L24" s="55" t="s">
        <v>40</v>
      </c>
      <c r="M24" s="53"/>
      <c r="O24" s="44" t="s">
        <v>58</v>
      </c>
      <c r="Q24" s="45" t="s">
        <v>16</v>
      </c>
    </row>
    <row r="25" spans="1:17" ht="20.100000000000001" customHeight="1" x14ac:dyDescent="0.3">
      <c r="A25" s="2"/>
      <c r="B25" s="39" t="s">
        <v>58</v>
      </c>
      <c r="C25" s="39"/>
      <c r="D25" s="39"/>
      <c r="E25" s="39" t="s">
        <v>2</v>
      </c>
      <c r="F25" s="39"/>
      <c r="G25" s="40">
        <v>10</v>
      </c>
      <c r="H25" s="40">
        <v>6</v>
      </c>
      <c r="I25" s="57"/>
      <c r="J25" s="47">
        <f t="shared" si="0"/>
        <v>0.6</v>
      </c>
      <c r="K25" s="50">
        <v>0</v>
      </c>
      <c r="L25" s="55" t="s">
        <v>42</v>
      </c>
      <c r="M25" s="54"/>
      <c r="O25" s="44" t="s">
        <v>59</v>
      </c>
      <c r="Q25" s="46" t="s">
        <v>17</v>
      </c>
    </row>
    <row r="26" spans="1:17" ht="20.100000000000001" customHeight="1" x14ac:dyDescent="0.25">
      <c r="A26"/>
      <c r="B26" s="37" t="s">
        <v>59</v>
      </c>
      <c r="C26" s="37"/>
      <c r="D26" s="37"/>
      <c r="E26" s="37" t="s">
        <v>3</v>
      </c>
      <c r="F26" s="37"/>
      <c r="G26" s="38">
        <v>3</v>
      </c>
      <c r="H26" s="38">
        <v>2</v>
      </c>
      <c r="I26" s="56"/>
      <c r="J26" s="47">
        <f t="shared" si="0"/>
        <v>0.66666666666666663</v>
      </c>
      <c r="K26" s="50">
        <v>0</v>
      </c>
      <c r="L26" s="55" t="s">
        <v>80</v>
      </c>
      <c r="M26" s="53"/>
      <c r="O26" s="44" t="s">
        <v>60</v>
      </c>
      <c r="Q26" s="45" t="s">
        <v>18</v>
      </c>
    </row>
    <row r="27" spans="1:17" ht="20.100000000000001" customHeight="1" x14ac:dyDescent="0.3">
      <c r="A27" s="2"/>
      <c r="B27" s="39" t="s">
        <v>60</v>
      </c>
      <c r="C27" s="39"/>
      <c r="D27" s="39"/>
      <c r="E27" s="39" t="s">
        <v>4</v>
      </c>
      <c r="F27" s="39"/>
      <c r="G27" s="40">
        <v>4</v>
      </c>
      <c r="H27" s="40">
        <v>4</v>
      </c>
      <c r="I27" s="57"/>
      <c r="J27" s="47">
        <f t="shared" si="0"/>
        <v>1</v>
      </c>
      <c r="K27" s="50">
        <v>0</v>
      </c>
      <c r="L27" s="55" t="s">
        <v>43</v>
      </c>
      <c r="M27" s="54"/>
      <c r="O27" s="44" t="s">
        <v>61</v>
      </c>
      <c r="Q27" s="46" t="s">
        <v>19</v>
      </c>
    </row>
    <row r="28" spans="1:17" ht="20.100000000000001" customHeight="1" x14ac:dyDescent="0.3">
      <c r="A28" s="2"/>
      <c r="B28" s="37" t="s">
        <v>61</v>
      </c>
      <c r="C28" s="37"/>
      <c r="D28" s="37"/>
      <c r="E28" s="37" t="s">
        <v>1</v>
      </c>
      <c r="F28" s="37"/>
      <c r="G28" s="38">
        <v>3</v>
      </c>
      <c r="H28" s="38">
        <v>2</v>
      </c>
      <c r="I28" s="56"/>
      <c r="J28" s="47">
        <f t="shared" si="0"/>
        <v>0.66666666666666663</v>
      </c>
      <c r="K28" s="50">
        <v>0</v>
      </c>
      <c r="L28" s="55" t="s">
        <v>80</v>
      </c>
      <c r="M28" s="53"/>
      <c r="O28" s="44" t="s">
        <v>62</v>
      </c>
      <c r="Q28" s="45" t="s">
        <v>20</v>
      </c>
    </row>
    <row r="29" spans="1:17" ht="20.100000000000001" customHeight="1" x14ac:dyDescent="0.3">
      <c r="A29" s="2"/>
      <c r="B29" s="39" t="s">
        <v>62</v>
      </c>
      <c r="C29" s="39"/>
      <c r="D29" s="39"/>
      <c r="E29" s="39" t="s">
        <v>2</v>
      </c>
      <c r="F29" s="39"/>
      <c r="G29" s="40">
        <v>5</v>
      </c>
      <c r="H29" s="40">
        <v>3</v>
      </c>
      <c r="I29" s="57"/>
      <c r="J29" s="47">
        <f t="shared" si="0"/>
        <v>0.6</v>
      </c>
      <c r="K29" s="50">
        <v>0</v>
      </c>
      <c r="L29" s="55" t="s">
        <v>80</v>
      </c>
      <c r="M29" s="54"/>
      <c r="O29" s="44" t="s">
        <v>63</v>
      </c>
      <c r="Q29" s="46" t="s">
        <v>21</v>
      </c>
    </row>
    <row r="30" spans="1:17" ht="20.100000000000001" customHeight="1" x14ac:dyDescent="0.3">
      <c r="A30" s="2"/>
      <c r="B30" s="37" t="s">
        <v>63</v>
      </c>
      <c r="C30" s="37"/>
      <c r="D30" s="37"/>
      <c r="E30" s="37" t="s">
        <v>3</v>
      </c>
      <c r="F30" s="37"/>
      <c r="G30" s="38">
        <v>8</v>
      </c>
      <c r="H30" s="38">
        <v>2</v>
      </c>
      <c r="I30" s="56"/>
      <c r="J30" s="47">
        <f t="shared" si="0"/>
        <v>0.25</v>
      </c>
      <c r="K30" s="50">
        <v>0</v>
      </c>
      <c r="L30" s="55" t="s">
        <v>80</v>
      </c>
      <c r="M30" s="53"/>
      <c r="O30" s="44" t="s">
        <v>64</v>
      </c>
      <c r="Q30" s="45" t="s">
        <v>22</v>
      </c>
    </row>
    <row r="31" spans="1:17" ht="20.100000000000001" customHeight="1" x14ac:dyDescent="0.3">
      <c r="A31" s="2"/>
      <c r="B31" s="39" t="s">
        <v>64</v>
      </c>
      <c r="C31" s="39"/>
      <c r="D31" s="39"/>
      <c r="E31" s="39" t="s">
        <v>1</v>
      </c>
      <c r="F31" s="39"/>
      <c r="G31" s="40">
        <v>18</v>
      </c>
      <c r="H31" s="40">
        <v>8</v>
      </c>
      <c r="I31" s="57"/>
      <c r="J31" s="47">
        <f t="shared" si="0"/>
        <v>0.44444444444444442</v>
      </c>
      <c r="K31" s="50">
        <v>0</v>
      </c>
      <c r="L31" s="55" t="s">
        <v>80</v>
      </c>
      <c r="M31" s="54"/>
      <c r="O31" s="44" t="s">
        <v>65</v>
      </c>
      <c r="Q31" s="46" t="s">
        <v>23</v>
      </c>
    </row>
    <row r="32" spans="1:17" ht="20.100000000000001" customHeight="1" x14ac:dyDescent="0.3">
      <c r="A32" s="2"/>
      <c r="B32" s="37" t="s">
        <v>65</v>
      </c>
      <c r="C32" s="37"/>
      <c r="D32" s="37"/>
      <c r="E32" s="37" t="s">
        <v>2</v>
      </c>
      <c r="F32" s="37"/>
      <c r="G32" s="38">
        <v>10</v>
      </c>
      <c r="H32" s="38">
        <v>2</v>
      </c>
      <c r="I32" s="56"/>
      <c r="J32" s="47">
        <f t="shared" si="0"/>
        <v>0.2</v>
      </c>
      <c r="K32" s="50">
        <v>0</v>
      </c>
      <c r="L32" s="55" t="s">
        <v>80</v>
      </c>
      <c r="M32" s="53"/>
      <c r="O32" s="44" t="s">
        <v>66</v>
      </c>
      <c r="Q32" s="45" t="s">
        <v>24</v>
      </c>
    </row>
    <row r="33" spans="1:17" ht="20.100000000000001" customHeight="1" x14ac:dyDescent="0.3">
      <c r="A33" s="2"/>
      <c r="B33" s="39" t="s">
        <v>66</v>
      </c>
      <c r="C33" s="39"/>
      <c r="D33" s="39"/>
      <c r="E33" s="39" t="s">
        <v>4</v>
      </c>
      <c r="F33" s="39"/>
      <c r="G33" s="40">
        <v>10</v>
      </c>
      <c r="H33" s="40">
        <v>6</v>
      </c>
      <c r="I33" s="57"/>
      <c r="J33" s="47">
        <f t="shared" si="0"/>
        <v>0.6</v>
      </c>
      <c r="K33" s="50">
        <v>0</v>
      </c>
      <c r="L33" s="55" t="s">
        <v>80</v>
      </c>
      <c r="M33" s="54"/>
      <c r="O33" s="44" t="s">
        <v>67</v>
      </c>
      <c r="Q33" s="46" t="s">
        <v>25</v>
      </c>
    </row>
    <row r="34" spans="1:17" ht="20.100000000000001" customHeight="1" x14ac:dyDescent="0.3">
      <c r="A34" s="2"/>
      <c r="B34" s="37" t="s">
        <v>67</v>
      </c>
      <c r="C34" s="37"/>
      <c r="D34" s="37"/>
      <c r="E34" s="37" t="s">
        <v>1</v>
      </c>
      <c r="F34" s="37"/>
      <c r="G34" s="38">
        <v>3</v>
      </c>
      <c r="H34" s="38">
        <v>2</v>
      </c>
      <c r="I34" s="56"/>
      <c r="J34" s="47">
        <f t="shared" si="0"/>
        <v>0.66666666666666663</v>
      </c>
      <c r="K34" s="50">
        <v>0</v>
      </c>
      <c r="L34" s="55" t="s">
        <v>80</v>
      </c>
      <c r="M34" s="53"/>
      <c r="O34" s="44" t="s">
        <v>68</v>
      </c>
      <c r="Q34" s="45" t="s">
        <v>26</v>
      </c>
    </row>
    <row r="35" spans="1:17" ht="20.100000000000001" customHeight="1" x14ac:dyDescent="0.3">
      <c r="A35" s="2"/>
      <c r="B35" s="39" t="s">
        <v>68</v>
      </c>
      <c r="C35" s="39"/>
      <c r="D35" s="39"/>
      <c r="E35" s="39" t="s">
        <v>2</v>
      </c>
      <c r="F35" s="39"/>
      <c r="G35" s="40">
        <v>4</v>
      </c>
      <c r="H35" s="40">
        <v>4</v>
      </c>
      <c r="I35" s="57"/>
      <c r="J35" s="47">
        <f t="shared" si="0"/>
        <v>1</v>
      </c>
      <c r="K35" s="50">
        <v>0</v>
      </c>
      <c r="L35" s="55" t="s">
        <v>43</v>
      </c>
      <c r="M35" s="54"/>
      <c r="O35" s="44" t="s">
        <v>69</v>
      </c>
      <c r="Q35" s="46" t="s">
        <v>27</v>
      </c>
    </row>
    <row r="36" spans="1:17" ht="20.100000000000001" customHeight="1" x14ac:dyDescent="0.3">
      <c r="A36" s="2"/>
      <c r="B36" s="41" t="s">
        <v>69</v>
      </c>
      <c r="C36" s="42"/>
      <c r="D36" s="41"/>
      <c r="E36" s="41" t="s">
        <v>3</v>
      </c>
      <c r="F36" s="41"/>
      <c r="G36" s="43">
        <v>4</v>
      </c>
      <c r="H36" s="43">
        <v>4</v>
      </c>
      <c r="I36" s="58"/>
      <c r="J36" s="47">
        <f t="shared" si="0"/>
        <v>1</v>
      </c>
      <c r="K36" s="50">
        <v>0</v>
      </c>
      <c r="L36" s="55" t="s">
        <v>43</v>
      </c>
      <c r="M36" s="42"/>
      <c r="O36" s="44" t="s">
        <v>70</v>
      </c>
      <c r="Q36" s="46" t="s">
        <v>71</v>
      </c>
    </row>
    <row r="37" spans="1:17" ht="17.25" x14ac:dyDescent="0.3">
      <c r="A37" s="2"/>
      <c r="B37" s="4"/>
      <c r="C37" s="4"/>
      <c r="D37" s="4"/>
      <c r="E37" s="4"/>
      <c r="F37" s="4"/>
      <c r="G37" s="4"/>
      <c r="H37" s="4"/>
      <c r="I37" s="4"/>
      <c r="J37" s="4"/>
      <c r="K37" s="4"/>
      <c r="L37" s="4"/>
      <c r="M37" s="4"/>
      <c r="Q37" s="4"/>
    </row>
    <row r="38" spans="1:17" ht="50.1" customHeight="1" x14ac:dyDescent="0.25">
      <c r="A38"/>
      <c r="B38" s="90" t="s">
        <v>0</v>
      </c>
      <c r="C38" s="90"/>
      <c r="D38" s="90"/>
      <c r="E38" s="90"/>
      <c r="F38" s="90"/>
      <c r="G38" s="90"/>
      <c r="H38" s="90"/>
      <c r="I38" s="90"/>
      <c r="J38" s="90"/>
      <c r="K38" s="27"/>
      <c r="L38" s="27"/>
      <c r="M38" s="27"/>
    </row>
    <row r="39" spans="1:17" s="1" customFormat="1" ht="17.25" x14ac:dyDescent="0.3">
      <c r="A39" s="2"/>
      <c r="B39" s="4"/>
      <c r="C39" s="4"/>
      <c r="D39" s="4"/>
      <c r="E39" s="4"/>
      <c r="F39" s="4"/>
      <c r="G39" s="4"/>
      <c r="H39" s="4"/>
      <c r="I39" s="4"/>
      <c r="J39" s="4"/>
      <c r="K39" s="4"/>
      <c r="L39" s="4"/>
      <c r="M39" s="4"/>
      <c r="Q39" s="4"/>
    </row>
    <row r="40" spans="1:17" s="1" customFormat="1" ht="17.25" x14ac:dyDescent="0.3">
      <c r="A40" s="2"/>
      <c r="B40" s="4"/>
      <c r="C40" s="4"/>
      <c r="D40" s="4"/>
      <c r="E40" s="4"/>
      <c r="F40" s="4"/>
      <c r="G40" s="4"/>
      <c r="H40" s="4"/>
      <c r="I40" s="4"/>
      <c r="J40" s="4"/>
      <c r="K40" s="4"/>
      <c r="L40" s="4"/>
      <c r="M40" s="4"/>
      <c r="Q40" s="4"/>
    </row>
    <row r="41" spans="1:17" s="1" customFormat="1" ht="17.25" x14ac:dyDescent="0.3">
      <c r="A41" s="2"/>
      <c r="B41" s="4"/>
      <c r="C41" s="4"/>
      <c r="D41" s="4"/>
      <c r="E41" s="4"/>
      <c r="F41" s="4"/>
      <c r="G41" s="4"/>
      <c r="H41" s="4"/>
      <c r="I41" s="4"/>
      <c r="J41" s="4"/>
      <c r="K41" s="4"/>
      <c r="L41" s="4"/>
      <c r="M41" s="4"/>
      <c r="Q41" s="4"/>
    </row>
    <row r="42" spans="1:17" s="1" customFormat="1" ht="17.25" x14ac:dyDescent="0.3">
      <c r="A42" s="2"/>
      <c r="B42" s="4"/>
      <c r="C42" s="4"/>
      <c r="D42" s="4"/>
      <c r="E42" s="4"/>
      <c r="F42" s="4"/>
      <c r="G42" s="4"/>
      <c r="H42" s="4"/>
      <c r="I42" s="4"/>
      <c r="J42" s="4"/>
      <c r="K42" s="4"/>
      <c r="L42" s="4"/>
      <c r="M42" s="4"/>
      <c r="Q42" s="4"/>
    </row>
    <row r="43" spans="1:17" s="1" customFormat="1" x14ac:dyDescent="0.25">
      <c r="B43"/>
      <c r="C43"/>
      <c r="D43"/>
      <c r="E43"/>
      <c r="F43"/>
      <c r="G43"/>
      <c r="H43"/>
      <c r="I43"/>
      <c r="J43"/>
      <c r="K43"/>
      <c r="L43"/>
      <c r="M43"/>
      <c r="Q43"/>
    </row>
    <row r="44" spans="1:17" s="1" customFormat="1" x14ac:dyDescent="0.25">
      <c r="B44"/>
      <c r="C44"/>
      <c r="D44"/>
      <c r="E44"/>
      <c r="F44"/>
      <c r="G44"/>
      <c r="H44"/>
      <c r="I44"/>
      <c r="J44"/>
      <c r="K44"/>
      <c r="L44"/>
      <c r="M44"/>
      <c r="Q44"/>
    </row>
  </sheetData>
  <mergeCells count="1">
    <mergeCell ref="B38:J38"/>
  </mergeCells>
  <phoneticPr fontId="5" type="noConversion"/>
  <conditionalFormatting sqref="J12:J36">
    <cfRule type="dataBar" priority="11">
      <dataBar>
        <cfvo type="percent" val="0"/>
        <cfvo type="percent" val="0"/>
        <color theme="7" tint="0.59999389629810485"/>
      </dataBar>
      <extLst>
        <ext xmlns:x14="http://schemas.microsoft.com/office/spreadsheetml/2009/9/main" uri="{B025F937-C7B1-47D3-B67F-A62EFF666E3E}">
          <x14:id>{AD8A48A0-A37A-4F03-A86F-E6C8FB65208C}</x14:id>
        </ext>
      </extLst>
    </cfRule>
  </conditionalFormatting>
  <conditionalFormatting sqref="K12:K36">
    <cfRule type="cellIs" dxfId="29" priority="7" operator="between">
      <formula>0.7</formula>
      <formula>1</formula>
    </cfRule>
    <cfRule type="cellIs" dxfId="28" priority="8" operator="between">
      <formula>0.4</formula>
      <formula>0.6</formula>
    </cfRule>
    <cfRule type="cellIs" dxfId="27" priority="9" operator="between">
      <formula>0</formula>
      <formula>0.3</formula>
    </cfRule>
  </conditionalFormatting>
  <conditionalFormatting sqref="L12:L36">
    <cfRule type="containsText" dxfId="26" priority="1" operator="containsText" text="On Hold">
      <formula>NOT(ISERROR(SEARCH("On Hold",L12)))</formula>
    </cfRule>
    <cfRule type="containsText" dxfId="25" priority="2" operator="containsText" text="Not Started">
      <formula>NOT(ISERROR(SEARCH("Not Started",L12)))</formula>
    </cfRule>
    <cfRule type="containsText" dxfId="24" priority="3" operator="containsText" text="Complete">
      <formula>NOT(ISERROR(SEARCH("Complete",L12)))</formula>
    </cfRule>
    <cfRule type="containsText" dxfId="23" priority="4" operator="containsText" text="Off Track">
      <formula>NOT(ISERROR(SEARCH("Off Track",L12)))</formula>
    </cfRule>
    <cfRule type="containsText" dxfId="22" priority="5" operator="containsText" text="At Risk">
      <formula>NOT(ISERROR(SEARCH("At Risk",L12)))</formula>
    </cfRule>
    <cfRule type="containsText" dxfId="21" priority="6" operator="containsText" text="On Track">
      <formula>NOT(ISERROR(SEARCH("On Track",L12)))</formula>
    </cfRule>
  </conditionalFormatting>
  <dataValidations count="2">
    <dataValidation type="list" allowBlank="1" showInputMessage="1" showErrorMessage="1" sqref="B12:B36" xr:uid="{08753E80-03B6-BB41-8526-C0C14C608FE2}">
      <formula1>$O$12:$O$35</formula1>
    </dataValidation>
    <dataValidation type="list" allowBlank="1" showInputMessage="1" showErrorMessage="1" sqref="E12:E36" xr:uid="{06C0B599-4FEE-584B-B65B-87842DFEFBF2}">
      <formula1>$Q$12:$Q$35</formula1>
    </dataValidation>
  </dataValidations>
  <hyperlinks>
    <hyperlink ref="B38:J38" r:id="rId1" display="CLICK HERE TO CREATE IN SMARTSHEET" xr:uid="{411C550D-5E99-4768-8FF7-82BFC62E88C2}"/>
  </hyperlinks>
  <printOptions horizontalCentered="1"/>
  <pageMargins left="0.3" right="0.3" top="0.3" bottom="0.3" header="0" footer="0"/>
  <pageSetup scale="52" orientation="landscape" verticalDpi="1200" r:id="rId2"/>
  <drawing r:id="rId3"/>
  <extLst>
    <ext xmlns:x14="http://schemas.microsoft.com/office/spreadsheetml/2009/9/main" uri="{78C0D931-6437-407d-A8EE-F0AAD7539E65}">
      <x14:conditionalFormattings>
        <x14:conditionalFormatting xmlns:xm="http://schemas.microsoft.com/office/excel/2006/main">
          <x14:cfRule type="dataBar" id="{AD8A48A0-A37A-4F03-A86F-E6C8FB65208C}">
            <x14:dataBar minLength="0" maxLength="100">
              <x14:cfvo type="percent">
                <xm:f>0</xm:f>
              </x14:cfvo>
              <x14:cfvo type="percent">
                <xm:f>0</xm:f>
              </x14:cfvo>
              <x14:negativeFillColor rgb="FFFF0000"/>
              <x14:axisColor rgb="FF000000"/>
            </x14:dataBar>
          </x14:cfRule>
          <xm:sqref>J12:J36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B8D63F21-8098-4371-BD48-1F9EDB3FE6AA}">
          <x14:formula1>
            <xm:f>'Definitions - Do Not Delete'!$D$3:$D$13</xm:f>
          </x14:formula1>
          <xm:sqref>K12:K36</xm:sqref>
        </x14:dataValidation>
        <x14:dataValidation type="list" allowBlank="1" showInputMessage="1" showErrorMessage="1" xr:uid="{F8B7BA54-B39E-4DF5-9D6E-60AE6E141ABC}">
          <x14:formula1>
            <xm:f>'Definitions - Do Not Delete'!$B$3:$B$8</xm:f>
          </x14:formula1>
          <xm:sqref>L12:L36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C19F2-CE9B-9D4F-83AC-AF1645859A68}">
  <sheetPr>
    <tabColor theme="7" tint="0.79998168889431442"/>
    <pageSetUpPr fitToPage="1"/>
  </sheetPr>
  <dimension ref="A1:M55"/>
  <sheetViews>
    <sheetView showGridLines="0" zoomScaleNormal="100" workbookViewId="0">
      <selection activeCell="R4" sqref="R4"/>
    </sheetView>
  </sheetViews>
  <sheetFormatPr defaultColWidth="11" defaultRowHeight="15.75" x14ac:dyDescent="0.25"/>
  <cols>
    <col min="1" max="1" width="3.375" style="1" customWidth="1"/>
    <col min="2" max="11" width="11.625" customWidth="1"/>
    <col min="12" max="12" width="10.625" customWidth="1"/>
    <col min="14" max="14" width="49.875" customWidth="1"/>
    <col min="15" max="15" width="3.375" customWidth="1"/>
  </cols>
  <sheetData>
    <row r="1" spans="1:13" ht="42" customHeight="1" x14ac:dyDescent="0.3">
      <c r="A1" s="2"/>
      <c r="B1" s="72" t="s">
        <v>81</v>
      </c>
      <c r="C1" s="3"/>
      <c r="D1" s="2"/>
      <c r="E1" s="2"/>
      <c r="F1" s="2"/>
      <c r="G1" s="2"/>
      <c r="H1" s="2"/>
      <c r="I1" s="2"/>
      <c r="M1" s="2"/>
    </row>
    <row r="2" spans="1:13" ht="45" customHeight="1" thickBot="1" x14ac:dyDescent="0.3">
      <c r="A2"/>
      <c r="B2" s="83" t="s">
        <v>93</v>
      </c>
      <c r="C2" s="83"/>
    </row>
    <row r="3" spans="1:13" ht="45" customHeight="1" thickTop="1" thickBot="1" x14ac:dyDescent="0.3">
      <c r="A3"/>
      <c r="B3" s="84" t="s">
        <v>90</v>
      </c>
      <c r="C3" s="85"/>
      <c r="E3" s="79" t="s">
        <v>91</v>
      </c>
      <c r="F3" s="80"/>
      <c r="H3" s="75" t="s">
        <v>94</v>
      </c>
      <c r="I3" s="76"/>
      <c r="K3" s="79" t="s">
        <v>92</v>
      </c>
      <c r="L3" s="80"/>
    </row>
    <row r="4" spans="1:13" ht="57.75" customHeight="1" thickTop="1" thickBot="1" x14ac:dyDescent="0.3">
      <c r="A4"/>
      <c r="B4" s="86">
        <v>25</v>
      </c>
      <c r="C4" s="87"/>
      <c r="E4" s="88">
        <f>C50/B4</f>
        <v>0.28000000000000003</v>
      </c>
      <c r="F4" s="89"/>
      <c r="H4" s="77">
        <f>K49</f>
        <v>0.55995370370370368</v>
      </c>
      <c r="I4" s="78"/>
      <c r="K4" s="81">
        <f>C51</f>
        <v>1</v>
      </c>
      <c r="L4" s="82"/>
    </row>
    <row r="5" spans="1:13" ht="30" customHeight="1" thickTop="1" x14ac:dyDescent="0.3">
      <c r="A5"/>
      <c r="B5" s="9"/>
      <c r="C5" s="9"/>
      <c r="D5" s="8"/>
      <c r="E5" s="4"/>
    </row>
    <row r="6" spans="1:13" ht="200.1" customHeight="1" x14ac:dyDescent="0.3">
      <c r="A6" s="4"/>
      <c r="B6" s="11"/>
      <c r="C6" s="11"/>
      <c r="D6" s="11"/>
      <c r="E6" s="11"/>
      <c r="F6" s="11"/>
      <c r="G6" s="11"/>
      <c r="H6" s="11"/>
      <c r="I6" s="12"/>
    </row>
    <row r="7" spans="1:13" ht="200.1" customHeight="1" x14ac:dyDescent="0.3">
      <c r="A7" s="4"/>
      <c r="B7" s="11"/>
      <c r="C7" s="11"/>
      <c r="D7" s="11"/>
      <c r="E7" s="11"/>
      <c r="F7" s="11"/>
      <c r="G7" s="11"/>
      <c r="H7" s="11"/>
      <c r="I7" s="12"/>
    </row>
    <row r="8" spans="1:13" ht="200.1" customHeight="1" x14ac:dyDescent="0.3">
      <c r="A8" s="4"/>
      <c r="B8" s="14"/>
      <c r="C8" s="13"/>
      <c r="D8" s="13"/>
      <c r="E8" s="13"/>
      <c r="F8" s="13"/>
      <c r="G8" s="13"/>
      <c r="H8" s="13"/>
      <c r="I8" s="13"/>
    </row>
    <row r="9" spans="1:13" s="1" customFormat="1" ht="33.75" customHeight="1" x14ac:dyDescent="0.3">
      <c r="A9" s="2"/>
      <c r="B9" s="48" t="s">
        <v>78</v>
      </c>
      <c r="C9" s="48"/>
      <c r="D9" s="48"/>
      <c r="E9" s="48"/>
      <c r="F9" s="48"/>
      <c r="G9" s="48"/>
      <c r="H9" s="48"/>
      <c r="I9" s="48"/>
      <c r="J9" s="49"/>
      <c r="K9" s="49"/>
    </row>
    <row r="10" spans="1:13" s="1" customFormat="1" ht="24.95" customHeight="1" x14ac:dyDescent="0.3">
      <c r="A10" s="2"/>
      <c r="B10" s="14" t="s">
        <v>6</v>
      </c>
      <c r="C10" s="4"/>
      <c r="D10" s="4"/>
      <c r="E10" s="4"/>
      <c r="F10" s="14" t="s">
        <v>29</v>
      </c>
      <c r="G10" s="4"/>
      <c r="H10" s="4"/>
      <c r="I10" s="4"/>
      <c r="J10" s="14" t="s">
        <v>30</v>
      </c>
    </row>
    <row r="11" spans="1:13" s="1" customFormat="1" ht="35.1" customHeight="1" x14ac:dyDescent="0.3">
      <c r="A11" s="2"/>
      <c r="B11" s="16" t="s">
        <v>33</v>
      </c>
      <c r="C11" s="5" t="s">
        <v>37</v>
      </c>
      <c r="D11" s="5" t="s">
        <v>38</v>
      </c>
      <c r="E11" s="4"/>
      <c r="F11" s="15" t="s">
        <v>73</v>
      </c>
      <c r="G11" s="5" t="s">
        <v>37</v>
      </c>
      <c r="H11" s="5" t="s">
        <v>38</v>
      </c>
      <c r="I11" s="4"/>
      <c r="J11" s="16" t="s">
        <v>33</v>
      </c>
      <c r="K11" s="5" t="s">
        <v>72</v>
      </c>
    </row>
    <row r="12" spans="1:13" s="1" customFormat="1" ht="20.100000000000001" customHeight="1" x14ac:dyDescent="0.3">
      <c r="A12" s="2"/>
      <c r="B12" s="17" t="s">
        <v>46</v>
      </c>
      <c r="C12" s="18">
        <f>SUMIF('Quarterly Report'!B12:B35,B12, 'Quarterly Report'!G12:G35)</f>
        <v>3</v>
      </c>
      <c r="D12" s="18">
        <f>SUMIF('Quarterly Report'!B12:B35,B12, 'Quarterly Report'!H12:H35)</f>
        <v>2</v>
      </c>
      <c r="E12" s="4"/>
      <c r="F12" s="17" t="str">
        <f>'Quarterly Report'!Q12</f>
        <v>Person 1</v>
      </c>
      <c r="G12" s="18">
        <f>SUMIF('Quarterly Report'!E12:E35,F12, 'Quarterly Report'!G12:G35)</f>
        <v>50</v>
      </c>
      <c r="H12" s="18">
        <f>SUMIF('Quarterly Report'!E12:E35,F12, 'Quarterly Report'!H12:H35)</f>
        <v>20</v>
      </c>
      <c r="I12" s="4"/>
      <c r="J12" s="17" t="s">
        <v>46</v>
      </c>
      <c r="K12" s="24">
        <f>IFERROR(AVERAGEIF('Quarterly Report'!B12:B35,J12,'Quarterly Report'!J12:J35),"0.00%")</f>
        <v>0.66666666666666663</v>
      </c>
    </row>
    <row r="13" spans="1:13" s="1" customFormat="1" ht="20.100000000000001" customHeight="1" x14ac:dyDescent="0.25">
      <c r="B13" s="17" t="s">
        <v>47</v>
      </c>
      <c r="C13" s="19">
        <f>SUMIF('Quarterly Report'!B12:B35,B13, 'Quarterly Report'!G12:G35)</f>
        <v>5</v>
      </c>
      <c r="D13" s="19">
        <f>SUMIF('Quarterly Report'!B12:B35,B13, 'Quarterly Report'!H12:H35)</f>
        <v>3</v>
      </c>
      <c r="E13"/>
      <c r="F13" s="17" t="str">
        <f>'Quarterly Report'!Q13</f>
        <v>Person 2</v>
      </c>
      <c r="G13" s="18">
        <f>SUMIF('Quarterly Report'!E12:E35,F13, 'Quarterly Report'!G12:G35)</f>
        <v>49</v>
      </c>
      <c r="H13" s="18">
        <f>SUMIF('Quarterly Report'!E12:E35,F13, 'Quarterly Report'!H12:H35)</f>
        <v>27</v>
      </c>
      <c r="I13"/>
      <c r="J13" s="17" t="s">
        <v>47</v>
      </c>
      <c r="K13" s="25">
        <f>IFERROR(AVERAGEIF('Quarterly Report'!B12:B35,J13,'Quarterly Report'!J12:J35),"0.00%")</f>
        <v>0.6</v>
      </c>
    </row>
    <row r="14" spans="1:13" s="1" customFormat="1" ht="20.100000000000001" customHeight="1" x14ac:dyDescent="0.25">
      <c r="B14" s="17" t="s">
        <v>48</v>
      </c>
      <c r="C14" s="18">
        <f>SUMIF('Quarterly Report'!B12:B35,B14, 'Quarterly Report'!G12:G35)</f>
        <v>8</v>
      </c>
      <c r="D14" s="18">
        <f>SUMIF('Quarterly Report'!B12:B35,B14, 'Quarterly Report'!H12:H35)</f>
        <v>2</v>
      </c>
      <c r="E14"/>
      <c r="F14" s="17" t="str">
        <f>'Quarterly Report'!Q14</f>
        <v>Person 3</v>
      </c>
      <c r="G14" s="18">
        <f>SUMIF('Quarterly Report'!E12:E35,F14, 'Quarterly Report'!G12:G35)</f>
        <v>30</v>
      </c>
      <c r="H14" s="18">
        <f>SUMIF('Quarterly Report'!E12:E35,F14, 'Quarterly Report'!H12:H35)</f>
        <v>10</v>
      </c>
      <c r="I14"/>
      <c r="J14" s="17" t="s">
        <v>48</v>
      </c>
      <c r="K14" s="24">
        <f>IFERROR(AVERAGEIF('Quarterly Report'!B12:B35,J14,'Quarterly Report'!J12:J35),"0.00%")</f>
        <v>0.25</v>
      </c>
    </row>
    <row r="15" spans="1:13" ht="20.100000000000001" customHeight="1" x14ac:dyDescent="0.25">
      <c r="B15" s="17" t="s">
        <v>49</v>
      </c>
      <c r="C15" s="19">
        <f>SUMIF('Quarterly Report'!B12:B35,B15, 'Quarterly Report'!G12:G35)</f>
        <v>18</v>
      </c>
      <c r="D15" s="19">
        <f>SUMIF('Quarterly Report'!B12:B35,B15, 'Quarterly Report'!H12:H35)</f>
        <v>8</v>
      </c>
      <c r="F15" s="17" t="str">
        <f>'Quarterly Report'!Q15</f>
        <v>Person 4</v>
      </c>
      <c r="G15" s="18">
        <f>SUMIF('Quarterly Report'!E12:E35,F15, 'Quarterly Report'!G12:G35)</f>
        <v>54</v>
      </c>
      <c r="H15" s="18">
        <f>SUMIF('Quarterly Report'!E12:E35,F15, 'Quarterly Report'!H12:H35)</f>
        <v>30</v>
      </c>
      <c r="J15" s="17" t="s">
        <v>49</v>
      </c>
      <c r="K15" s="25">
        <f>IFERROR(AVERAGEIF('Quarterly Report'!B12:B35,J15,'Quarterly Report'!J12:J35),"0.00%")</f>
        <v>0.44444444444444442</v>
      </c>
    </row>
    <row r="16" spans="1:13" ht="20.100000000000001" customHeight="1" x14ac:dyDescent="0.25">
      <c r="B16" s="20" t="s">
        <v>7</v>
      </c>
      <c r="C16" s="21">
        <f>SUM(C12:C15)</f>
        <v>34</v>
      </c>
      <c r="D16" s="21">
        <f>SUM(D12:D15)</f>
        <v>15</v>
      </c>
      <c r="F16" s="17" t="str">
        <f>'Quarterly Report'!Q16</f>
        <v>Person 5</v>
      </c>
      <c r="G16" s="18">
        <f>SUMIF('Quarterly Report'!E12:E35,F16, 'Quarterly Report'!G12:G35)</f>
        <v>0</v>
      </c>
      <c r="H16" s="18">
        <f>SUMIF('Quarterly Report'!E12:E35,F16, 'Quarterly Report'!H12:H35)</f>
        <v>0</v>
      </c>
      <c r="J16" s="20" t="s">
        <v>28</v>
      </c>
      <c r="K16" s="26">
        <f>IFERROR(AVERAGE(K12:K15),"0.00%")</f>
        <v>0.49027777777777776</v>
      </c>
    </row>
    <row r="17" spans="2:11" ht="20.100000000000001" customHeight="1" x14ac:dyDescent="0.25">
      <c r="F17" s="17" t="str">
        <f>'Quarterly Report'!Q17</f>
        <v>Person 6</v>
      </c>
      <c r="G17" s="18">
        <f>SUMIF('Quarterly Report'!E12:E35,F17, 'Quarterly Report'!G12:G35)</f>
        <v>0</v>
      </c>
      <c r="H17" s="18">
        <f>SUMIF('Quarterly Report'!E12:E35,F17, 'Quarterly Report'!H12:H35)</f>
        <v>0</v>
      </c>
    </row>
    <row r="18" spans="2:11" ht="20.100000000000001" customHeight="1" x14ac:dyDescent="0.25">
      <c r="B18" s="17" t="s">
        <v>50</v>
      </c>
      <c r="C18" s="18">
        <f>SUMIF('Quarterly Report'!B12:B35,B18, 'Quarterly Report'!G12:G35)</f>
        <v>10</v>
      </c>
      <c r="D18" s="18">
        <f>SUMIF('Quarterly Report'!B12:B35,B18, 'Quarterly Report'!H12:H35)</f>
        <v>2</v>
      </c>
      <c r="F18" s="17" t="str">
        <f>'Quarterly Report'!Q18</f>
        <v>Person 7</v>
      </c>
      <c r="G18" s="18">
        <f>SUMIF('Quarterly Report'!E12:E35,F18, 'Quarterly Report'!G12:G35)</f>
        <v>0</v>
      </c>
      <c r="H18" s="18">
        <f>SUMIF('Quarterly Report'!E12:E35,F18, 'Quarterly Report'!H12:H35)</f>
        <v>0</v>
      </c>
      <c r="J18" s="17" t="s">
        <v>50</v>
      </c>
      <c r="K18" s="24">
        <f>IFERROR(AVERAGEIF('Quarterly Report'!B12:B35,J18,'Quarterly Report'!J12:J35),"0.00%")</f>
        <v>0.2</v>
      </c>
    </row>
    <row r="19" spans="2:11" ht="20.100000000000001" customHeight="1" x14ac:dyDescent="0.25">
      <c r="B19" s="17" t="s">
        <v>51</v>
      </c>
      <c r="C19" s="19">
        <f>SUMIF('Quarterly Report'!B12:B35,B19, 'Quarterly Report'!G12:G35)</f>
        <v>10</v>
      </c>
      <c r="D19" s="19">
        <f>SUMIF('Quarterly Report'!B12:B35,B19, 'Quarterly Report'!H12:H35)</f>
        <v>6</v>
      </c>
      <c r="F19" s="17" t="str">
        <f>'Quarterly Report'!Q19</f>
        <v>Person 8</v>
      </c>
      <c r="G19" s="18">
        <f>SUMIF('Quarterly Report'!E12:E35,F19, 'Quarterly Report'!G12:G35)</f>
        <v>0</v>
      </c>
      <c r="H19" s="18">
        <f>SUMIF('Quarterly Report'!E12:E35,F19, 'Quarterly Report'!H12:H35)</f>
        <v>0</v>
      </c>
      <c r="J19" s="17" t="s">
        <v>51</v>
      </c>
      <c r="K19" s="25">
        <f>IFERROR(AVERAGEIF('Quarterly Report'!B12:B35,J19,'Quarterly Report'!J12:J35),"0.00%")</f>
        <v>0.6</v>
      </c>
    </row>
    <row r="20" spans="2:11" ht="20.100000000000001" customHeight="1" x14ac:dyDescent="0.25">
      <c r="B20" s="17" t="s">
        <v>52</v>
      </c>
      <c r="C20" s="18">
        <f>SUMIF('Quarterly Report'!B12:B35,B20, 'Quarterly Report'!G12:G35)</f>
        <v>3</v>
      </c>
      <c r="D20" s="18">
        <f>SUMIF('Quarterly Report'!B12:B35,B20, 'Quarterly Report'!H12:H35)</f>
        <v>2</v>
      </c>
      <c r="F20" s="17" t="str">
        <f>'Quarterly Report'!Q20</f>
        <v>Person 9</v>
      </c>
      <c r="G20" s="18">
        <f>SUMIF('Quarterly Report'!E12:E35,F20, 'Quarterly Report'!G12:G35)</f>
        <v>0</v>
      </c>
      <c r="H20" s="18">
        <f>SUMIF('Quarterly Report'!E12:E35,F20, 'Quarterly Report'!H12:H35)</f>
        <v>0</v>
      </c>
      <c r="J20" s="17" t="s">
        <v>52</v>
      </c>
      <c r="K20" s="24">
        <f>IFERROR(AVERAGEIF('Quarterly Report'!B12:B35,J20,'Quarterly Report'!J12:J35),"0.00%")</f>
        <v>0.66666666666666663</v>
      </c>
    </row>
    <row r="21" spans="2:11" ht="20.100000000000001" customHeight="1" x14ac:dyDescent="0.25">
      <c r="B21" s="17" t="s">
        <v>53</v>
      </c>
      <c r="C21" s="19">
        <f>SUMIF('Quarterly Report'!B12:B35,B21, 'Quarterly Report'!G12:G35)</f>
        <v>4</v>
      </c>
      <c r="D21" s="19">
        <f>SUMIF('Quarterly Report'!B12:B35,B21, 'Quarterly Report'!H12:H35)</f>
        <v>4</v>
      </c>
      <c r="F21" s="17" t="str">
        <f>'Quarterly Report'!Q21</f>
        <v>Person 10</v>
      </c>
      <c r="G21" s="18">
        <f>SUMIF('Quarterly Report'!E12:E35,F21, 'Quarterly Report'!G12:G35)</f>
        <v>0</v>
      </c>
      <c r="H21" s="18">
        <f>SUMIF('Quarterly Report'!E12:E35,F21, 'Quarterly Report'!H12:H35)</f>
        <v>0</v>
      </c>
      <c r="J21" s="17" t="s">
        <v>53</v>
      </c>
      <c r="K21" s="25">
        <f>IFERROR(AVERAGEIF('Quarterly Report'!B12:B35,J21,'Quarterly Report'!J12:J35),"0.00%")</f>
        <v>1</v>
      </c>
    </row>
    <row r="22" spans="2:11" ht="20.100000000000001" customHeight="1" x14ac:dyDescent="0.25">
      <c r="B22" s="20" t="s">
        <v>7</v>
      </c>
      <c r="C22" s="21">
        <f>SUM(C18:C21)</f>
        <v>27</v>
      </c>
      <c r="D22" s="21">
        <f>SUM(D18:D21)</f>
        <v>14</v>
      </c>
      <c r="F22" s="17" t="str">
        <f>'Quarterly Report'!Q22</f>
        <v>Person 11</v>
      </c>
      <c r="G22" s="18">
        <f>SUMIF('Quarterly Report'!E12:E35,F22, 'Quarterly Report'!G12:G35)</f>
        <v>0</v>
      </c>
      <c r="H22" s="18">
        <f>SUMIF('Quarterly Report'!E12:E35,F22, 'Quarterly Report'!H12:H35)</f>
        <v>0</v>
      </c>
      <c r="J22" s="20" t="s">
        <v>28</v>
      </c>
      <c r="K22" s="23">
        <f>IFERROR(AVERAGE(K18:K21),"0.00%")</f>
        <v>0.6166666666666667</v>
      </c>
    </row>
    <row r="23" spans="2:11" ht="20.100000000000001" customHeight="1" x14ac:dyDescent="0.25">
      <c r="F23" s="17" t="str">
        <f>'Quarterly Report'!Q23</f>
        <v>Person 12</v>
      </c>
      <c r="G23" s="18">
        <f>SUMIF('Quarterly Report'!E12:E35,F23, 'Quarterly Report'!G12:G35)</f>
        <v>0</v>
      </c>
      <c r="H23" s="18">
        <f>SUMIF('Quarterly Report'!E12:E35,F23, 'Quarterly Report'!H12:H35)</f>
        <v>0</v>
      </c>
    </row>
    <row r="24" spans="2:11" ht="20.100000000000001" customHeight="1" x14ac:dyDescent="0.25">
      <c r="B24" s="17" t="s">
        <v>54</v>
      </c>
      <c r="C24" s="18">
        <f>SUMIF('Quarterly Report'!B12:B35,B24, 'Quarterly Report'!G12:G35)</f>
        <v>3</v>
      </c>
      <c r="D24" s="18">
        <f>SUMIF('Quarterly Report'!B12:B35,B24, 'Quarterly Report'!H12:H35)</f>
        <v>2</v>
      </c>
      <c r="F24" s="17" t="str">
        <f>'Quarterly Report'!Q24</f>
        <v>Person 13</v>
      </c>
      <c r="G24" s="18">
        <f>SUMIF('Quarterly Report'!E12:E35,F24, 'Quarterly Report'!G12:G35)</f>
        <v>0</v>
      </c>
      <c r="H24" s="18">
        <f>SUMIF('Quarterly Report'!E12:E35,F24, 'Quarterly Report'!H12:H35)</f>
        <v>0</v>
      </c>
      <c r="J24" s="17" t="s">
        <v>54</v>
      </c>
      <c r="K24" s="24">
        <f>IFERROR(AVERAGEIF('Quarterly Report'!B12:B35,J24,'Quarterly Report'!J12:J35),"0.00%")</f>
        <v>0.66666666666666663</v>
      </c>
    </row>
    <row r="25" spans="2:11" ht="20.100000000000001" customHeight="1" x14ac:dyDescent="0.25">
      <c r="B25" s="17" t="s">
        <v>55</v>
      </c>
      <c r="C25" s="19">
        <f>SUMIF('Quarterly Report'!B12:B35,B25, 'Quarterly Report'!G12:G35)</f>
        <v>8</v>
      </c>
      <c r="D25" s="19">
        <f>SUMIF('Quarterly Report'!B12:B35,B25, 'Quarterly Report'!H12:H35)</f>
        <v>2</v>
      </c>
      <c r="F25" s="17" t="str">
        <f>'Quarterly Report'!Q25</f>
        <v>Person 14</v>
      </c>
      <c r="G25" s="18">
        <f>SUMIF('Quarterly Report'!E12:E35,F25, 'Quarterly Report'!G12:G35)</f>
        <v>0</v>
      </c>
      <c r="H25" s="18">
        <f>SUMIF('Quarterly Report'!E12:E35,F25, 'Quarterly Report'!H12:H35)</f>
        <v>0</v>
      </c>
      <c r="J25" s="17" t="s">
        <v>55</v>
      </c>
      <c r="K25" s="25">
        <f>IFERROR(AVERAGEIF('Quarterly Report'!B12:B35,J25,'Quarterly Report'!J12:J35),"0.00%")</f>
        <v>0.25</v>
      </c>
    </row>
    <row r="26" spans="2:11" ht="20.100000000000001" customHeight="1" x14ac:dyDescent="0.25">
      <c r="B26" s="17" t="s">
        <v>56</v>
      </c>
      <c r="C26" s="18">
        <f>SUMIF('Quarterly Report'!B12:B35,B26, 'Quarterly Report'!G12:G35)</f>
        <v>18</v>
      </c>
      <c r="D26" s="18">
        <f>SUMIF('Quarterly Report'!B12:B35,B26, 'Quarterly Report'!H12:H35)</f>
        <v>8</v>
      </c>
      <c r="F26" s="17" t="str">
        <f>'Quarterly Report'!Q26</f>
        <v>Person 15</v>
      </c>
      <c r="G26" s="18">
        <f>SUMIF('Quarterly Report'!E12:E35,F26, 'Quarterly Report'!G12:G35)</f>
        <v>0</v>
      </c>
      <c r="H26" s="18">
        <f>SUMIF('Quarterly Report'!E12:E35,F26, 'Quarterly Report'!H12:H35)</f>
        <v>0</v>
      </c>
      <c r="J26" s="17" t="s">
        <v>56</v>
      </c>
      <c r="K26" s="24">
        <f>IFERROR(AVERAGEIF('Quarterly Report'!B12:B35,J26,'Quarterly Report'!J12:J35),"0.00%")</f>
        <v>0.44444444444444442</v>
      </c>
    </row>
    <row r="27" spans="2:11" ht="20.100000000000001" customHeight="1" x14ac:dyDescent="0.25">
      <c r="B27" s="17" t="s">
        <v>57</v>
      </c>
      <c r="C27" s="19">
        <f>SUMIF('Quarterly Report'!B12:B35,B27, 'Quarterly Report'!G12:G35)</f>
        <v>10</v>
      </c>
      <c r="D27" s="19">
        <f>SUMIF('Quarterly Report'!B12:B35,B27, 'Quarterly Report'!H12:H35)</f>
        <v>2</v>
      </c>
      <c r="F27" s="17" t="str">
        <f>'Quarterly Report'!Q27</f>
        <v>Person 16</v>
      </c>
      <c r="G27" s="18">
        <f>SUMIF('Quarterly Report'!E12:E35,F27, 'Quarterly Report'!G12:G35)</f>
        <v>0</v>
      </c>
      <c r="H27" s="18">
        <f>SUMIF('Quarterly Report'!E12:E35,F27, 'Quarterly Report'!H12:H35)</f>
        <v>0</v>
      </c>
      <c r="J27" s="17" t="s">
        <v>57</v>
      </c>
      <c r="K27" s="25">
        <f>IFERROR(AVERAGEIF('Quarterly Report'!B12:B35,J27,'Quarterly Report'!J12:J35),"0.00%")</f>
        <v>0.2</v>
      </c>
    </row>
    <row r="28" spans="2:11" ht="20.100000000000001" customHeight="1" x14ac:dyDescent="0.25">
      <c r="B28" s="20" t="s">
        <v>7</v>
      </c>
      <c r="C28" s="21">
        <f>SUM(C24:C27)</f>
        <v>39</v>
      </c>
      <c r="D28" s="21">
        <f>SUM(D24:D27)</f>
        <v>14</v>
      </c>
      <c r="F28" s="17" t="str">
        <f>'Quarterly Report'!Q28</f>
        <v>Person 17</v>
      </c>
      <c r="G28" s="18">
        <f>SUMIF('Quarterly Report'!E12:E35,F28, 'Quarterly Report'!G12:G35)</f>
        <v>0</v>
      </c>
      <c r="H28" s="18">
        <f>SUMIF('Quarterly Report'!E12:E35,F28, 'Quarterly Report'!H12:H35)</f>
        <v>0</v>
      </c>
      <c r="J28" s="20" t="s">
        <v>28</v>
      </c>
      <c r="K28" s="23">
        <f>IFERROR(AVERAGE(K24:K27),"0.00%")</f>
        <v>0.39027777777777778</v>
      </c>
    </row>
    <row r="29" spans="2:11" ht="20.100000000000001" customHeight="1" x14ac:dyDescent="0.25">
      <c r="F29" s="17" t="str">
        <f>'Quarterly Report'!Q29</f>
        <v>Person 18</v>
      </c>
      <c r="G29" s="18">
        <f>SUMIF('Quarterly Report'!E12:E35,F29, 'Quarterly Report'!G12:G35)</f>
        <v>0</v>
      </c>
      <c r="H29" s="18">
        <f>SUMIF('Quarterly Report'!E12:E35,F29, 'Quarterly Report'!H12:H35)</f>
        <v>0</v>
      </c>
    </row>
    <row r="30" spans="2:11" ht="20.100000000000001" customHeight="1" x14ac:dyDescent="0.25">
      <c r="B30" s="17" t="s">
        <v>58</v>
      </c>
      <c r="C30" s="18">
        <f>SUMIF('Quarterly Report'!B12:B35,B30, 'Quarterly Report'!G12:G35)</f>
        <v>10</v>
      </c>
      <c r="D30" s="18">
        <f>SUMIF('Quarterly Report'!B12:B35,B30, 'Quarterly Report'!H12:H35)</f>
        <v>6</v>
      </c>
      <c r="F30" s="17" t="str">
        <f>'Quarterly Report'!Q30</f>
        <v>Person 19</v>
      </c>
      <c r="G30" s="18">
        <f>SUMIF('Quarterly Report'!E12:E35,F30, 'Quarterly Report'!G12:G35)</f>
        <v>0</v>
      </c>
      <c r="H30" s="18">
        <f>SUMIF('Quarterly Report'!E12:E35,F30, 'Quarterly Report'!H12:H35)</f>
        <v>0</v>
      </c>
      <c r="J30" s="17" t="s">
        <v>58</v>
      </c>
      <c r="K30" s="24">
        <f>IFERROR(AVERAGEIF('Quarterly Report'!B12:B35,J30,'Quarterly Report'!J12:J35),"0.00%")</f>
        <v>0.6</v>
      </c>
    </row>
    <row r="31" spans="2:11" ht="20.100000000000001" customHeight="1" x14ac:dyDescent="0.25">
      <c r="B31" s="17" t="s">
        <v>59</v>
      </c>
      <c r="C31" s="19">
        <f>SUMIF('Quarterly Report'!B12:B35,B31, 'Quarterly Report'!G12:G35)</f>
        <v>3</v>
      </c>
      <c r="D31" s="19">
        <f>SUMIF('Quarterly Report'!B12:B35,B31, 'Quarterly Report'!H12:H35)</f>
        <v>2</v>
      </c>
      <c r="F31" s="17" t="str">
        <f>'Quarterly Report'!Q31</f>
        <v>Person 20</v>
      </c>
      <c r="G31" s="18">
        <f>SUMIF('Quarterly Report'!E12:E35,F31, 'Quarterly Report'!G12:G35)</f>
        <v>0</v>
      </c>
      <c r="H31" s="18">
        <f>SUMIF('Quarterly Report'!E12:E35,F31, 'Quarterly Report'!H12:H35)</f>
        <v>0</v>
      </c>
      <c r="J31" s="17" t="s">
        <v>59</v>
      </c>
      <c r="K31" s="25">
        <f>IFERROR(AVERAGEIF('Quarterly Report'!B12:B35,J31,'Quarterly Report'!J12:J35),"0.00%")</f>
        <v>0.66666666666666663</v>
      </c>
    </row>
    <row r="32" spans="2:11" ht="20.100000000000001" customHeight="1" x14ac:dyDescent="0.25">
      <c r="B32" s="17" t="s">
        <v>60</v>
      </c>
      <c r="C32" s="18">
        <f>SUMIF('Quarterly Report'!B12:B35,B32, 'Quarterly Report'!G12:G35)</f>
        <v>4</v>
      </c>
      <c r="D32" s="18">
        <f>SUMIF('Quarterly Report'!B12:B35,B32, 'Quarterly Report'!H12:H35)</f>
        <v>4</v>
      </c>
      <c r="F32" s="17" t="str">
        <f>'Quarterly Report'!Q32</f>
        <v>Person 21</v>
      </c>
      <c r="G32" s="18">
        <f>SUMIF('Quarterly Report'!E12:E35,F32, 'Quarterly Report'!G12:G35)</f>
        <v>0</v>
      </c>
      <c r="H32" s="18">
        <f>SUMIF('Quarterly Report'!E12:E35,F32, 'Quarterly Report'!H12:H35)</f>
        <v>0</v>
      </c>
      <c r="J32" s="17" t="s">
        <v>60</v>
      </c>
      <c r="K32" s="24">
        <f>IFERROR(AVERAGEIF('Quarterly Report'!B12:B35,J32,'Quarterly Report'!J12:J35),"0.00%")</f>
        <v>1</v>
      </c>
    </row>
    <row r="33" spans="2:11" ht="20.100000000000001" customHeight="1" x14ac:dyDescent="0.25">
      <c r="B33" s="17" t="s">
        <v>61</v>
      </c>
      <c r="C33" s="19">
        <f>SUMIF('Quarterly Report'!B12:B35,B33, 'Quarterly Report'!G12:G35)</f>
        <v>3</v>
      </c>
      <c r="D33" s="19">
        <f>SUMIF('Quarterly Report'!B12:B35,B33, 'Quarterly Report'!H12:H35)</f>
        <v>2</v>
      </c>
      <c r="F33" s="17" t="str">
        <f>'Quarterly Report'!Q33</f>
        <v>Person 22</v>
      </c>
      <c r="G33" s="18">
        <f>SUMIF('Quarterly Report'!E12:E35,F33, 'Quarterly Report'!G12:G35)</f>
        <v>0</v>
      </c>
      <c r="H33" s="18">
        <f>SUMIF('Quarterly Report'!E12:E35,F33, 'Quarterly Report'!H12:H35)</f>
        <v>0</v>
      </c>
      <c r="J33" s="17" t="s">
        <v>61</v>
      </c>
      <c r="K33" s="25">
        <f>IFERROR(AVERAGEIF('Quarterly Report'!B12:B35,J33,'Quarterly Report'!J12:J35),"0.00%")</f>
        <v>0.66666666666666663</v>
      </c>
    </row>
    <row r="34" spans="2:11" ht="20.100000000000001" customHeight="1" x14ac:dyDescent="0.25">
      <c r="B34" s="20" t="s">
        <v>7</v>
      </c>
      <c r="C34" s="21">
        <f>SUM(C30:C33)</f>
        <v>20</v>
      </c>
      <c r="D34" s="21">
        <f>SUM(D30:D33)</f>
        <v>14</v>
      </c>
      <c r="F34" s="17" t="str">
        <f>'Quarterly Report'!Q34</f>
        <v>Person 23</v>
      </c>
      <c r="G34" s="18">
        <f>SUMIF('Quarterly Report'!E12:E35,F34, 'Quarterly Report'!G12:G35)</f>
        <v>0</v>
      </c>
      <c r="H34" s="18">
        <f>SUMIF('Quarterly Report'!E12:E35,F34, 'Quarterly Report'!H12:H35)</f>
        <v>0</v>
      </c>
      <c r="J34" s="20" t="s">
        <v>28</v>
      </c>
      <c r="K34" s="23">
        <f>IFERROR(AVERAGE(K30:K33),"0.00%")</f>
        <v>0.73333333333333328</v>
      </c>
    </row>
    <row r="35" spans="2:11" ht="20.100000000000001" customHeight="1" x14ac:dyDescent="0.25">
      <c r="F35" s="17" t="str">
        <f>'Quarterly Report'!Q35</f>
        <v>Person 24</v>
      </c>
      <c r="G35" s="18">
        <f>SUMIF('Quarterly Report'!E12:E35,F35, 'Quarterly Report'!G12:G35)</f>
        <v>0</v>
      </c>
      <c r="H35" s="18">
        <f>SUMIF('Quarterly Report'!E12:E35,F35, 'Quarterly Report'!H12:H35)</f>
        <v>0</v>
      </c>
    </row>
    <row r="36" spans="2:11" ht="20.100000000000001" customHeight="1" x14ac:dyDescent="0.3">
      <c r="B36" s="17" t="s">
        <v>62</v>
      </c>
      <c r="C36" s="18">
        <f>SUMIF('Quarterly Report'!B12:B35,B36, 'Quarterly Report'!G12:G35)</f>
        <v>5</v>
      </c>
      <c r="D36" s="18">
        <f>SUMIF('Quarterly Report'!B12:B35,B36, 'Quarterly Report'!H12:H35)</f>
        <v>3</v>
      </c>
      <c r="F36" s="4"/>
      <c r="J36" s="17" t="s">
        <v>62</v>
      </c>
      <c r="K36" s="24">
        <f>IFERROR(AVERAGEIF('Quarterly Report'!B12:B35,J36,'Quarterly Report'!J12:J35),"0.00%")</f>
        <v>0.6</v>
      </c>
    </row>
    <row r="37" spans="2:11" ht="20.100000000000001" customHeight="1" x14ac:dyDescent="0.3">
      <c r="B37" s="17" t="s">
        <v>63</v>
      </c>
      <c r="C37" s="19">
        <f>SUMIF('Quarterly Report'!B12:B35,B37, 'Quarterly Report'!G12:G35)</f>
        <v>8</v>
      </c>
      <c r="D37" s="19">
        <f>SUMIF('Quarterly Report'!B12:B35,B37, 'Quarterly Report'!H12:H35)</f>
        <v>2</v>
      </c>
      <c r="F37" s="4"/>
      <c r="J37" s="17" t="s">
        <v>63</v>
      </c>
      <c r="K37" s="25">
        <f>IFERROR(AVERAGEIF('Quarterly Report'!B12:B35,J37,'Quarterly Report'!J12:J35),"0.00%")</f>
        <v>0.25</v>
      </c>
    </row>
    <row r="38" spans="2:11" ht="20.100000000000001" customHeight="1" x14ac:dyDescent="0.3">
      <c r="B38" s="17" t="s">
        <v>64</v>
      </c>
      <c r="C38" s="18">
        <f>SUMIF('Quarterly Report'!B12:B35,B38, 'Quarterly Report'!G12:G35)</f>
        <v>18</v>
      </c>
      <c r="D38" s="18">
        <f>SUMIF('Quarterly Report'!B12:B35,B38, 'Quarterly Report'!H12:H35)</f>
        <v>8</v>
      </c>
      <c r="F38" s="4"/>
      <c r="J38" s="17" t="s">
        <v>64</v>
      </c>
      <c r="K38" s="24">
        <f>IFERROR(AVERAGEIF('Quarterly Report'!B12:B35,J38,'Quarterly Report'!J12:J35),"0.00%")</f>
        <v>0.44444444444444442</v>
      </c>
    </row>
    <row r="39" spans="2:11" ht="20.100000000000001" customHeight="1" x14ac:dyDescent="0.25">
      <c r="B39" s="17" t="s">
        <v>65</v>
      </c>
      <c r="C39" s="19">
        <f>SUMIF('Quarterly Report'!B12:B35,B39, 'Quarterly Report'!G12:G35)</f>
        <v>10</v>
      </c>
      <c r="D39" s="19">
        <f>SUMIF('Quarterly Report'!B12:B35,B39, 'Quarterly Report'!H12:H35)</f>
        <v>2</v>
      </c>
      <c r="J39" s="17" t="s">
        <v>65</v>
      </c>
      <c r="K39" s="25">
        <f>IFERROR(AVERAGEIF('Quarterly Report'!B12:B35,J39,'Quarterly Report'!J12:J35),"0.00%")</f>
        <v>0.2</v>
      </c>
    </row>
    <row r="40" spans="2:11" ht="20.100000000000001" customHeight="1" x14ac:dyDescent="0.25">
      <c r="B40" s="20" t="s">
        <v>7</v>
      </c>
      <c r="C40" s="21">
        <f>SUM(C36:C39)</f>
        <v>41</v>
      </c>
      <c r="D40" s="21">
        <f>SUM(D36:D39)</f>
        <v>15</v>
      </c>
      <c r="J40" s="20" t="s">
        <v>28</v>
      </c>
      <c r="K40" s="23">
        <f>IFERROR(AVERAGE(K36:K39),"0.00%")</f>
        <v>0.37361111111111106</v>
      </c>
    </row>
    <row r="41" spans="2:11" ht="20.100000000000001" customHeight="1" x14ac:dyDescent="0.25"/>
    <row r="42" spans="2:11" ht="20.100000000000001" customHeight="1" x14ac:dyDescent="0.25">
      <c r="B42" s="17" t="s">
        <v>66</v>
      </c>
      <c r="C42" s="18">
        <f>SUMIF('Quarterly Report'!B12:B35,B42, 'Quarterly Report'!G12:G35)</f>
        <v>10</v>
      </c>
      <c r="D42" s="18">
        <f>SUMIF('Quarterly Report'!B12:B35,B42, 'Quarterly Report'!H12:H35)</f>
        <v>6</v>
      </c>
      <c r="J42" s="17" t="s">
        <v>66</v>
      </c>
      <c r="K42" s="24">
        <f>IFERROR(AVERAGEIF('Quarterly Report'!B12:B35,J42,'Quarterly Report'!J12:J35),"0.00%")</f>
        <v>0.6</v>
      </c>
    </row>
    <row r="43" spans="2:11" ht="20.100000000000001" customHeight="1" x14ac:dyDescent="0.25">
      <c r="B43" s="17" t="s">
        <v>67</v>
      </c>
      <c r="C43" s="19">
        <f>SUMIF('Quarterly Report'!B12:B35,B43, 'Quarterly Report'!G12:G35)</f>
        <v>3</v>
      </c>
      <c r="D43" s="19">
        <f>SUMIF('Quarterly Report'!B12:B35,B43, 'Quarterly Report'!H12:H35)</f>
        <v>2</v>
      </c>
      <c r="J43" s="17" t="s">
        <v>67</v>
      </c>
      <c r="K43" s="25">
        <f>IFERROR(AVERAGEIF('Quarterly Report'!B12:B35,J43,'Quarterly Report'!J12:J35),"0.00%")</f>
        <v>0.66666666666666663</v>
      </c>
    </row>
    <row r="44" spans="2:11" ht="20.100000000000001" customHeight="1" x14ac:dyDescent="0.25">
      <c r="B44" s="17" t="s">
        <v>68</v>
      </c>
      <c r="C44" s="18">
        <f>SUMIF('Quarterly Report'!B12:B35,B44, 'Quarterly Report'!G12:G35)</f>
        <v>4</v>
      </c>
      <c r="D44" s="18">
        <f>SUMIF('Quarterly Report'!B12:B35,B44, 'Quarterly Report'!H12:H35)</f>
        <v>4</v>
      </c>
      <c r="J44" s="17" t="s">
        <v>68</v>
      </c>
      <c r="K44" s="24">
        <f>IFERROR(AVERAGEIF('Quarterly Report'!B12:B35,J44,'Quarterly Report'!J12:J35),"0.00%")</f>
        <v>1</v>
      </c>
    </row>
    <row r="45" spans="2:11" ht="20.100000000000001" customHeight="1" x14ac:dyDescent="0.25">
      <c r="B45" s="17" t="s">
        <v>69</v>
      </c>
      <c r="C45" s="19">
        <f>SUMIF('Quarterly Report'!B12:B35,B45, 'Quarterly Report'!G12:G35)</f>
        <v>0</v>
      </c>
      <c r="D45" s="19">
        <f>SUMIF('Quarterly Report'!B12:B35,B45, 'Quarterly Report'!H12:H35)</f>
        <v>0</v>
      </c>
      <c r="J45" s="17" t="s">
        <v>69</v>
      </c>
      <c r="K45" s="25" t="str">
        <f>IFERROR(AVERAGEIF('Quarterly Report'!B12:B35,J45,'Quarterly Report'!J12:J35),"0.00%")</f>
        <v>0.00%</v>
      </c>
    </row>
    <row r="46" spans="2:11" ht="20.100000000000001" customHeight="1" x14ac:dyDescent="0.25">
      <c r="B46" s="20" t="s">
        <v>7</v>
      </c>
      <c r="C46" s="21">
        <f>SUM(C42:C45)</f>
        <v>17</v>
      </c>
      <c r="D46" s="21">
        <f>SUM(D42:D45)</f>
        <v>12</v>
      </c>
      <c r="J46" s="20" t="s">
        <v>28</v>
      </c>
      <c r="K46" s="23">
        <f>IFERROR(AVERAGE(K42:K45),"0.00%")</f>
        <v>0.75555555555555554</v>
      </c>
    </row>
    <row r="47" spans="2:11" ht="20.100000000000001" customHeight="1" x14ac:dyDescent="0.25"/>
    <row r="48" spans="2:11" ht="20.100000000000001" customHeight="1" x14ac:dyDescent="0.25">
      <c r="J48" s="14" t="s">
        <v>31</v>
      </c>
    </row>
    <row r="49" spans="2:11" ht="20.100000000000001" customHeight="1" x14ac:dyDescent="0.25">
      <c r="B49" s="14" t="s">
        <v>74</v>
      </c>
      <c r="J49" s="20" t="s">
        <v>28</v>
      </c>
      <c r="K49" s="23">
        <f>IFERROR(AVERAGE(K16,K22,K28,K34,K40,K46),"0.00%")</f>
        <v>0.55995370370370368</v>
      </c>
    </row>
    <row r="50" spans="2:11" ht="17.25" x14ac:dyDescent="0.25">
      <c r="B50" s="29" t="s">
        <v>40</v>
      </c>
      <c r="C50" s="31">
        <f>COUNTIF('Quarterly Report'!L12:L36,"on track")</f>
        <v>7</v>
      </c>
    </row>
    <row r="51" spans="2:11" ht="17.25" x14ac:dyDescent="0.25">
      <c r="B51" s="29" t="s">
        <v>41</v>
      </c>
      <c r="C51" s="31">
        <f>COUNTIF('Quarterly Report'!L12:L36,"at risk")</f>
        <v>1</v>
      </c>
    </row>
    <row r="52" spans="2:11" ht="17.25" x14ac:dyDescent="0.25">
      <c r="B52" s="29" t="s">
        <v>42</v>
      </c>
      <c r="C52" s="31">
        <f>COUNTIF('Quarterly Report'!L12:L36,"off track")</f>
        <v>2</v>
      </c>
    </row>
    <row r="53" spans="2:11" ht="17.25" x14ac:dyDescent="0.25">
      <c r="B53" s="29" t="s">
        <v>43</v>
      </c>
      <c r="C53" s="31">
        <f>COUNTIF('Quarterly Report'!L12:L36,"complete")</f>
        <v>4</v>
      </c>
    </row>
    <row r="54" spans="2:11" ht="17.25" x14ac:dyDescent="0.25">
      <c r="B54" s="29" t="s">
        <v>44</v>
      </c>
      <c r="C54" s="31">
        <f>COUNTIF('Quarterly Report'!L12:L36,"not started")</f>
        <v>1</v>
      </c>
    </row>
    <row r="55" spans="2:11" ht="17.25" x14ac:dyDescent="0.25">
      <c r="B55" s="29" t="s">
        <v>80</v>
      </c>
      <c r="C55" s="31">
        <f>COUNTIF('Quarterly Report'!L12:L36,"on hold")</f>
        <v>10</v>
      </c>
    </row>
  </sheetData>
  <mergeCells count="9">
    <mergeCell ref="H3:I3"/>
    <mergeCell ref="H4:I4"/>
    <mergeCell ref="K3:L3"/>
    <mergeCell ref="K4:L4"/>
    <mergeCell ref="B2:C2"/>
    <mergeCell ref="B3:C3"/>
    <mergeCell ref="B4:C4"/>
    <mergeCell ref="E3:F3"/>
    <mergeCell ref="E4:F4"/>
  </mergeCells>
  <conditionalFormatting sqref="B50:B55">
    <cfRule type="containsText" dxfId="20" priority="2" operator="containsText" text="Not Started">
      <formula>NOT(ISERROR(SEARCH("Not Started",B50)))</formula>
    </cfRule>
    <cfRule type="containsText" dxfId="19" priority="3" operator="containsText" text="Complete">
      <formula>NOT(ISERROR(SEARCH("Complete",B50)))</formula>
    </cfRule>
    <cfRule type="containsText" dxfId="18" priority="4" operator="containsText" text="Off Track">
      <formula>NOT(ISERROR(SEARCH("Off Track",B50)))</formula>
    </cfRule>
    <cfRule type="containsText" dxfId="17" priority="5" operator="containsText" text="At Risk">
      <formula>NOT(ISERROR(SEARCH("At Risk",B50)))</formula>
    </cfRule>
    <cfRule type="containsText" dxfId="16" priority="6" operator="containsText" text="On Track">
      <formula>NOT(ISERROR(SEARCH("On Track",B50)))</formula>
    </cfRule>
  </conditionalFormatting>
  <conditionalFormatting sqref="B55">
    <cfRule type="containsText" dxfId="15" priority="1" operator="containsText" text="On Hold">
      <formula>NOT(ISERROR(SEARCH("On Hold",B55)))</formula>
    </cfRule>
  </conditionalFormatting>
  <printOptions horizontalCentered="1"/>
  <pageMargins left="0.3" right="0.3" top="0.3" bottom="0.3" header="0" footer="0"/>
  <pageSetup scale="65" fitToHeight="0" orientation="landscape" verticalDpi="1200" r:id="rId1"/>
  <rowBreaks count="1" manualBreakCount="1">
    <brk id="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1B77F-F90F-4FC5-93B8-15A22185F3EC}">
  <sheetPr>
    <tabColor rgb="FFFFFF99"/>
  </sheetPr>
  <dimension ref="A1:M27"/>
  <sheetViews>
    <sheetView showGridLines="0" workbookViewId="0">
      <selection activeCell="B3" sqref="B3"/>
    </sheetView>
  </sheetViews>
  <sheetFormatPr defaultRowHeight="15.75" x14ac:dyDescent="0.25"/>
  <cols>
    <col min="1" max="1" width="3.625" customWidth="1"/>
    <col min="2" max="5" width="35.625" customWidth="1"/>
    <col min="6" max="6" width="41" customWidth="1"/>
    <col min="7" max="7" width="15.625" customWidth="1"/>
    <col min="8" max="8" width="3.625" customWidth="1"/>
  </cols>
  <sheetData>
    <row r="1" spans="1:13" ht="42" customHeight="1" x14ac:dyDescent="0.3">
      <c r="A1" s="2"/>
      <c r="B1" s="72" t="s">
        <v>104</v>
      </c>
      <c r="C1" s="3"/>
      <c r="D1" s="2"/>
      <c r="E1" s="2"/>
      <c r="F1" s="74" t="s">
        <v>109</v>
      </c>
      <c r="G1" s="2"/>
      <c r="H1" s="2"/>
      <c r="I1" s="2"/>
      <c r="M1" s="2"/>
    </row>
    <row r="2" spans="1:13" ht="32.1" customHeight="1" thickBot="1" x14ac:dyDescent="0.3">
      <c r="B2" s="68" t="s">
        <v>105</v>
      </c>
      <c r="C2" s="68" t="s">
        <v>106</v>
      </c>
      <c r="D2" s="68" t="s">
        <v>107</v>
      </c>
      <c r="E2" s="68" t="s">
        <v>108</v>
      </c>
      <c r="F2" s="68" t="s">
        <v>36</v>
      </c>
      <c r="G2" s="68" t="s">
        <v>39</v>
      </c>
    </row>
    <row r="3" spans="1:13" ht="18" thickTop="1" x14ac:dyDescent="0.25">
      <c r="B3" s="41"/>
      <c r="C3" s="41"/>
      <c r="D3" s="41"/>
      <c r="E3" s="41"/>
      <c r="F3" s="41" t="s">
        <v>1</v>
      </c>
      <c r="G3" s="67" t="s">
        <v>80</v>
      </c>
    </row>
    <row r="4" spans="1:13" ht="17.25" x14ac:dyDescent="0.25">
      <c r="B4" s="39"/>
      <c r="C4" s="39"/>
      <c r="D4" s="39"/>
      <c r="E4" s="39"/>
      <c r="F4" s="39" t="s">
        <v>2</v>
      </c>
      <c r="G4" s="55" t="s">
        <v>40</v>
      </c>
    </row>
    <row r="5" spans="1:13" ht="17.25" x14ac:dyDescent="0.25">
      <c r="B5" s="37"/>
      <c r="C5" s="37"/>
      <c r="D5" s="37"/>
      <c r="E5" s="37"/>
      <c r="F5" s="37" t="s">
        <v>3</v>
      </c>
      <c r="G5" s="55" t="s">
        <v>40</v>
      </c>
    </row>
    <row r="6" spans="1:13" ht="17.25" x14ac:dyDescent="0.25">
      <c r="B6" s="39"/>
      <c r="C6" s="39"/>
      <c r="D6" s="39"/>
      <c r="E6" s="39"/>
      <c r="F6" s="39" t="s">
        <v>4</v>
      </c>
      <c r="G6" s="55" t="s">
        <v>44</v>
      </c>
    </row>
    <row r="7" spans="1:13" ht="17.25" x14ac:dyDescent="0.25">
      <c r="B7" s="37"/>
      <c r="C7" s="37"/>
      <c r="D7" s="37"/>
      <c r="E7" s="37"/>
      <c r="F7" s="37" t="s">
        <v>1</v>
      </c>
      <c r="G7" s="55" t="s">
        <v>42</v>
      </c>
    </row>
    <row r="8" spans="1:13" ht="17.25" x14ac:dyDescent="0.25">
      <c r="B8" s="39"/>
      <c r="C8" s="39"/>
      <c r="D8" s="39"/>
      <c r="E8" s="39"/>
      <c r="F8" s="39" t="s">
        <v>2</v>
      </c>
      <c r="G8" s="55" t="s">
        <v>41</v>
      </c>
    </row>
    <row r="9" spans="1:13" ht="17.25" x14ac:dyDescent="0.25">
      <c r="B9" s="37"/>
      <c r="C9" s="37"/>
      <c r="D9" s="37"/>
      <c r="E9" s="37"/>
      <c r="F9" s="37" t="s">
        <v>3</v>
      </c>
      <c r="G9" s="55" t="s">
        <v>80</v>
      </c>
    </row>
    <row r="10" spans="1:13" ht="17.25" x14ac:dyDescent="0.25">
      <c r="B10" s="39"/>
      <c r="C10" s="39"/>
      <c r="D10" s="39"/>
      <c r="E10" s="39"/>
      <c r="F10" s="39" t="s">
        <v>4</v>
      </c>
      <c r="G10" s="55" t="s">
        <v>43</v>
      </c>
    </row>
    <row r="11" spans="1:13" ht="17.25" x14ac:dyDescent="0.25">
      <c r="B11" s="37"/>
      <c r="C11" s="37"/>
      <c r="D11" s="37"/>
      <c r="E11" s="37"/>
      <c r="F11" s="37" t="s">
        <v>1</v>
      </c>
      <c r="G11" s="55" t="s">
        <v>40</v>
      </c>
    </row>
    <row r="12" spans="1:13" ht="17.25" x14ac:dyDescent="0.25">
      <c r="B12" s="39"/>
      <c r="C12" s="39"/>
      <c r="D12" s="39"/>
      <c r="E12" s="39"/>
      <c r="F12" s="39" t="s">
        <v>2</v>
      </c>
      <c r="G12" s="55" t="s">
        <v>40</v>
      </c>
    </row>
    <row r="13" spans="1:13" ht="17.25" x14ac:dyDescent="0.25">
      <c r="B13" s="37"/>
      <c r="C13" s="37"/>
      <c r="D13" s="37"/>
      <c r="E13" s="37"/>
      <c r="F13" s="37" t="s">
        <v>3</v>
      </c>
      <c r="G13" s="55" t="s">
        <v>40</v>
      </c>
    </row>
    <row r="14" spans="1:13" ht="17.25" x14ac:dyDescent="0.25">
      <c r="B14" s="39"/>
      <c r="C14" s="39"/>
      <c r="D14" s="39"/>
      <c r="E14" s="39"/>
      <c r="F14" s="39" t="s">
        <v>4</v>
      </c>
      <c r="G14" s="55" t="s">
        <v>40</v>
      </c>
    </row>
    <row r="15" spans="1:13" ht="17.25" x14ac:dyDescent="0.25">
      <c r="B15" s="37"/>
      <c r="C15" s="37"/>
      <c r="D15" s="37"/>
      <c r="E15" s="37"/>
      <c r="F15" s="37" t="s">
        <v>1</v>
      </c>
      <c r="G15" s="55" t="s">
        <v>40</v>
      </c>
    </row>
    <row r="16" spans="1:13" ht="17.25" x14ac:dyDescent="0.25">
      <c r="B16" s="39"/>
      <c r="C16" s="39"/>
      <c r="D16" s="39"/>
      <c r="E16" s="39"/>
      <c r="F16" s="39" t="s">
        <v>2</v>
      </c>
      <c r="G16" s="55" t="s">
        <v>42</v>
      </c>
    </row>
    <row r="17" spans="2:7" ht="17.25" x14ac:dyDescent="0.25">
      <c r="B17" s="37"/>
      <c r="C17" s="37"/>
      <c r="D17" s="37"/>
      <c r="E17" s="37"/>
      <c r="F17" s="37" t="s">
        <v>3</v>
      </c>
      <c r="G17" s="55" t="s">
        <v>80</v>
      </c>
    </row>
    <row r="18" spans="2:7" ht="17.25" x14ac:dyDescent="0.25">
      <c r="B18" s="39"/>
      <c r="C18" s="39"/>
      <c r="D18" s="39"/>
      <c r="E18" s="39"/>
      <c r="F18" s="39" t="s">
        <v>4</v>
      </c>
      <c r="G18" s="55" t="s">
        <v>43</v>
      </c>
    </row>
    <row r="19" spans="2:7" ht="17.25" x14ac:dyDescent="0.25">
      <c r="B19" s="37"/>
      <c r="C19" s="37"/>
      <c r="D19" s="37"/>
      <c r="E19" s="37"/>
      <c r="F19" s="37" t="s">
        <v>1</v>
      </c>
      <c r="G19" s="55" t="s">
        <v>80</v>
      </c>
    </row>
    <row r="20" spans="2:7" ht="17.25" x14ac:dyDescent="0.25">
      <c r="B20" s="39"/>
      <c r="C20" s="39"/>
      <c r="D20" s="39"/>
      <c r="E20" s="39"/>
      <c r="F20" s="39" t="s">
        <v>2</v>
      </c>
      <c r="G20" s="55" t="s">
        <v>80</v>
      </c>
    </row>
    <row r="21" spans="2:7" ht="17.25" x14ac:dyDescent="0.25">
      <c r="B21" s="37"/>
      <c r="C21" s="37"/>
      <c r="D21" s="37"/>
      <c r="E21" s="37"/>
      <c r="F21" s="37" t="s">
        <v>3</v>
      </c>
      <c r="G21" s="55" t="s">
        <v>80</v>
      </c>
    </row>
    <row r="22" spans="2:7" ht="17.25" x14ac:dyDescent="0.25">
      <c r="B22" s="39"/>
      <c r="C22" s="39"/>
      <c r="D22" s="39"/>
      <c r="E22" s="39"/>
      <c r="F22" s="39" t="s">
        <v>1</v>
      </c>
      <c r="G22" s="55" t="s">
        <v>80</v>
      </c>
    </row>
    <row r="23" spans="2:7" ht="17.25" x14ac:dyDescent="0.25">
      <c r="B23" s="37"/>
      <c r="C23" s="37"/>
      <c r="D23" s="37"/>
      <c r="E23" s="37"/>
      <c r="F23" s="37" t="s">
        <v>2</v>
      </c>
      <c r="G23" s="55" t="s">
        <v>80</v>
      </c>
    </row>
    <row r="24" spans="2:7" ht="17.25" x14ac:dyDescent="0.25">
      <c r="B24" s="39"/>
      <c r="C24" s="39"/>
      <c r="D24" s="39"/>
      <c r="E24" s="39"/>
      <c r="F24" s="39" t="s">
        <v>4</v>
      </c>
      <c r="G24" s="55" t="s">
        <v>80</v>
      </c>
    </row>
    <row r="25" spans="2:7" ht="17.25" x14ac:dyDescent="0.25">
      <c r="B25" s="37"/>
      <c r="C25" s="37"/>
      <c r="D25" s="37"/>
      <c r="E25" s="37"/>
      <c r="F25" s="37" t="s">
        <v>1</v>
      </c>
      <c r="G25" s="55" t="s">
        <v>80</v>
      </c>
    </row>
    <row r="26" spans="2:7" ht="17.25" x14ac:dyDescent="0.25">
      <c r="B26" s="39"/>
      <c r="C26" s="39"/>
      <c r="D26" s="39"/>
      <c r="E26" s="39"/>
      <c r="F26" s="39" t="s">
        <v>2</v>
      </c>
      <c r="G26" s="55" t="s">
        <v>43</v>
      </c>
    </row>
    <row r="27" spans="2:7" ht="17.25" x14ac:dyDescent="0.25">
      <c r="B27" s="41"/>
      <c r="C27" s="41"/>
      <c r="D27" s="41"/>
      <c r="E27" s="41"/>
      <c r="F27" s="41" t="s">
        <v>3</v>
      </c>
      <c r="G27" s="55" t="s">
        <v>43</v>
      </c>
    </row>
  </sheetData>
  <conditionalFormatting sqref="G3:G27">
    <cfRule type="containsText" dxfId="14" priority="1" operator="containsText" text="On Hold">
      <formula>NOT(ISERROR(SEARCH("On Hold",G3)))</formula>
    </cfRule>
    <cfRule type="containsText" dxfId="13" priority="2" operator="containsText" text="Not Started">
      <formula>NOT(ISERROR(SEARCH("Not Started",G3)))</formula>
    </cfRule>
    <cfRule type="containsText" dxfId="12" priority="3" operator="containsText" text="Complete">
      <formula>NOT(ISERROR(SEARCH("Complete",G3)))</formula>
    </cfRule>
    <cfRule type="containsText" dxfId="11" priority="4" operator="containsText" text="Off Track">
      <formula>NOT(ISERROR(SEARCH("Off Track",G3)))</formula>
    </cfRule>
    <cfRule type="containsText" dxfId="10" priority="5" operator="containsText" text="At Risk">
      <formula>NOT(ISERROR(SEARCH("At Risk",G3)))</formula>
    </cfRule>
    <cfRule type="containsText" dxfId="9" priority="6" operator="containsText" text="On Track">
      <formula>NOT(ISERROR(SEARCH("On Track",G3)))</formula>
    </cfRule>
  </conditionalFormatting>
  <dataValidations count="1">
    <dataValidation type="list" allowBlank="1" showInputMessage="1" showErrorMessage="1" sqref="F3:F27" xr:uid="{B9342E00-1FD1-4DFE-ABCE-E4E2DAA590E1}">
      <formula1>$Q$12:$Q$35</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8C908DDE-AE7B-4A2A-A055-01B81CFB7F0A}">
          <x14:formula1>
            <xm:f>'Definitions - Do Not Delete'!$B$3:$B$8</xm:f>
          </x14:formula1>
          <xm:sqref>G3:G27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BA0FB-E2AC-4843-BE59-1325FD06749F}">
  <sheetPr>
    <tabColor theme="7" tint="0.79998168889431442"/>
  </sheetPr>
  <dimension ref="A1:M13"/>
  <sheetViews>
    <sheetView showGridLines="0" workbookViewId="0">
      <selection activeCell="C60" sqref="C60"/>
    </sheetView>
  </sheetViews>
  <sheetFormatPr defaultRowHeight="15.75" x14ac:dyDescent="0.25"/>
  <cols>
    <col min="1" max="1" width="3.625" customWidth="1"/>
    <col min="2" max="2" width="18.625" customWidth="1"/>
    <col min="3" max="3" width="5.625" customWidth="1"/>
    <col min="4" max="4" width="26.125" customWidth="1"/>
    <col min="5" max="5" width="5.625" customWidth="1"/>
    <col min="6" max="6" width="20.875" customWidth="1"/>
  </cols>
  <sheetData>
    <row r="1" spans="1:13" ht="42" customHeight="1" x14ac:dyDescent="0.3">
      <c r="A1" s="2"/>
      <c r="B1" s="72" t="s">
        <v>96</v>
      </c>
      <c r="C1" s="3"/>
      <c r="D1" s="2"/>
      <c r="E1" s="2"/>
      <c r="F1" s="2"/>
      <c r="G1" s="2"/>
      <c r="H1" s="2"/>
      <c r="I1" s="2"/>
      <c r="M1" s="2"/>
    </row>
    <row r="2" spans="1:13" ht="32.1" customHeight="1" x14ac:dyDescent="0.25">
      <c r="B2" s="28" t="s">
        <v>99</v>
      </c>
      <c r="D2" s="28" t="s">
        <v>100</v>
      </c>
      <c r="F2" s="28" t="s">
        <v>97</v>
      </c>
    </row>
    <row r="3" spans="1:13" ht="17.25" x14ac:dyDescent="0.25">
      <c r="B3" s="29" t="s">
        <v>40</v>
      </c>
      <c r="D3" s="50">
        <v>0</v>
      </c>
      <c r="F3" s="73" t="s">
        <v>98</v>
      </c>
    </row>
    <row r="4" spans="1:13" ht="17.25" x14ac:dyDescent="0.25">
      <c r="B4" s="29" t="s">
        <v>41</v>
      </c>
      <c r="D4" s="50">
        <v>0.1</v>
      </c>
    </row>
    <row r="5" spans="1:13" ht="17.25" x14ac:dyDescent="0.25">
      <c r="B5" s="29" t="s">
        <v>42</v>
      </c>
      <c r="D5" s="50">
        <v>0.2</v>
      </c>
    </row>
    <row r="6" spans="1:13" ht="17.25" x14ac:dyDescent="0.25">
      <c r="B6" s="29" t="s">
        <v>43</v>
      </c>
      <c r="D6" s="50">
        <v>0.3</v>
      </c>
    </row>
    <row r="7" spans="1:13" ht="17.25" x14ac:dyDescent="0.25">
      <c r="B7" s="29" t="s">
        <v>44</v>
      </c>
      <c r="D7" s="51">
        <v>0.4</v>
      </c>
    </row>
    <row r="8" spans="1:13" ht="17.25" x14ac:dyDescent="0.25">
      <c r="B8" s="29" t="s">
        <v>80</v>
      </c>
      <c r="D8" s="51">
        <v>0.5</v>
      </c>
    </row>
    <row r="9" spans="1:13" ht="17.25" x14ac:dyDescent="0.25">
      <c r="D9" s="51">
        <v>0.6</v>
      </c>
    </row>
    <row r="10" spans="1:13" ht="17.25" x14ac:dyDescent="0.25">
      <c r="D10" s="52">
        <v>0.7</v>
      </c>
    </row>
    <row r="11" spans="1:13" ht="17.25" x14ac:dyDescent="0.25">
      <c r="D11" s="52">
        <v>0.8</v>
      </c>
    </row>
    <row r="12" spans="1:13" ht="17.25" x14ac:dyDescent="0.25">
      <c r="D12" s="52">
        <v>0.9</v>
      </c>
    </row>
    <row r="13" spans="1:13" ht="17.25" x14ac:dyDescent="0.25">
      <c r="D13" s="52">
        <v>1</v>
      </c>
    </row>
  </sheetData>
  <conditionalFormatting sqref="B3:B8">
    <cfRule type="containsText" dxfId="8" priority="1" operator="containsText" text="On Hold">
      <formula>NOT(ISERROR(SEARCH("On Hold",B3)))</formula>
    </cfRule>
    <cfRule type="containsText" dxfId="7" priority="5" operator="containsText" text="Not Started">
      <formula>NOT(ISERROR(SEARCH("Not Started",B3)))</formula>
    </cfRule>
    <cfRule type="containsText" dxfId="6" priority="6" operator="containsText" text="Complete">
      <formula>NOT(ISERROR(SEARCH("Complete",B3)))</formula>
    </cfRule>
    <cfRule type="containsText" dxfId="5" priority="7" operator="containsText" text="Off Track">
      <formula>NOT(ISERROR(SEARCH("Off Track",B3)))</formula>
    </cfRule>
    <cfRule type="containsText" dxfId="4" priority="8" operator="containsText" text="At Risk">
      <formula>NOT(ISERROR(SEARCH("At Risk",B3)))</formula>
    </cfRule>
    <cfRule type="containsText" dxfId="3" priority="9" operator="containsText" text="On Track">
      <formula>NOT(ISERROR(SEARCH("On Track",B3)))</formula>
    </cfRule>
  </conditionalFormatting>
  <conditionalFormatting sqref="D3:D13">
    <cfRule type="cellIs" dxfId="2" priority="2" operator="between">
      <formula>0.7</formula>
      <formula>1</formula>
    </cfRule>
    <cfRule type="cellIs" dxfId="1" priority="3" operator="between">
      <formula>0.4</formula>
      <formula>0.6</formula>
    </cfRule>
    <cfRule type="cellIs" dxfId="0" priority="4" operator="between">
      <formula>0</formula>
      <formula>0.3</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B065B-2188-8642-8B3C-313A3F03D732}">
  <sheetPr>
    <tabColor theme="1" tint="0.34998626667073579"/>
  </sheetPr>
  <dimension ref="B2"/>
  <sheetViews>
    <sheetView showGridLines="0" workbookViewId="0">
      <selection activeCell="B62" sqref="B62:M62"/>
    </sheetView>
  </sheetViews>
  <sheetFormatPr defaultColWidth="10.875" defaultRowHeight="15" x14ac:dyDescent="0.25"/>
  <cols>
    <col min="1" max="1" width="3.375" style="6" customWidth="1"/>
    <col min="2" max="2" width="88.375" style="6" customWidth="1"/>
    <col min="3" max="16384" width="10.875" style="6"/>
  </cols>
  <sheetData>
    <row r="2" spans="2:2" ht="117.95" customHeight="1" x14ac:dyDescent="0.25">
      <c r="B2" s="7" t="s">
        <v>32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Quarterly Report</vt:lpstr>
      <vt:lpstr>Dashboard</vt:lpstr>
      <vt:lpstr>Challenges &amp; Risks</vt:lpstr>
      <vt:lpstr>Definitions - Do Not Delete</vt:lpstr>
      <vt:lpstr>- Disclaimer -</vt:lpstr>
      <vt:lpstr>'Challenges &amp; Risks'!Print_Area</vt:lpstr>
      <vt:lpstr>Dashboard!Print_Area</vt:lpstr>
      <vt:lpstr>'Quarterly Report'!Print_Area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2025-09-09T01:17:39Z</cp:lastPrinted>
  <dcterms:created xsi:type="dcterms:W3CDTF">2015-08-28T16:35:04Z</dcterms:created>
  <dcterms:modified xsi:type="dcterms:W3CDTF">2025-09-12T23:42:55Z</dcterms:modified>
</cp:coreProperties>
</file>